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Nová složka\"/>
    </mc:Choice>
  </mc:AlternateContent>
  <bookViews>
    <workbookView xWindow="0" yWindow="0" windowWidth="28800" windowHeight="12345"/>
  </bookViews>
  <sheets>
    <sheet name="Rekapitulace stavby" sheetId="1" r:id="rId1"/>
    <sheet name="SO 01-01 - Oprava výhybek..." sheetId="2" r:id="rId2"/>
    <sheet name="SO 01-02 - Oprava bezstyk..." sheetId="3" r:id="rId3"/>
    <sheet name="PS 01-01 - Oprava výhybek..." sheetId="4" r:id="rId4"/>
    <sheet name="PS 01-02 - Zemní práce" sheetId="5" r:id="rId5"/>
    <sheet name="VON - Oprava výhybek v žs..." sheetId="6" r:id="rId6"/>
  </sheets>
  <definedNames>
    <definedName name="_xlnm._FilterDatabase" localSheetId="3" hidden="1">'PS 01-01 - Oprava výhybek...'!$C$125:$K$461</definedName>
    <definedName name="_xlnm._FilterDatabase" localSheetId="4" hidden="1">'PS 01-02 - Zemní práce'!$C$121:$K$189</definedName>
    <definedName name="_xlnm._FilterDatabase" localSheetId="1" hidden="1">'SO 01-01 - Oprava výhybek...'!$C$122:$K$524</definedName>
    <definedName name="_xlnm._FilterDatabase" localSheetId="2" hidden="1">'SO 01-02 - Oprava bezstyk...'!$C$122:$K$198</definedName>
    <definedName name="_xlnm._FilterDatabase" localSheetId="5" hidden="1">'VON - Oprava výhybek v žs...'!$C$116:$K$143</definedName>
    <definedName name="_xlnm.Print_Titles" localSheetId="3">'PS 01-01 - Oprava výhybek...'!$125:$125</definedName>
    <definedName name="_xlnm.Print_Titles" localSheetId="4">'PS 01-02 - Zemní práce'!$121:$121</definedName>
    <definedName name="_xlnm.Print_Titles" localSheetId="0">'Rekapitulace stavby'!$92:$92</definedName>
    <definedName name="_xlnm.Print_Titles" localSheetId="1">'SO 01-01 - Oprava výhybek...'!$122:$122</definedName>
    <definedName name="_xlnm.Print_Titles" localSheetId="2">'SO 01-02 - Oprava bezstyk...'!$122:$122</definedName>
    <definedName name="_xlnm.Print_Titles" localSheetId="5">'VON - Oprava výhybek v žs...'!$116:$116</definedName>
    <definedName name="_xlnm.Print_Area" localSheetId="3">'PS 01-01 - Oprava výhybek...'!$C$4:$J$41,'PS 01-01 - Oprava výhybek...'!$C$50:$J$76,'PS 01-01 - Oprava výhybek...'!$C$82:$J$105,'PS 01-01 - Oprava výhybek...'!$C$111:$K$461</definedName>
    <definedName name="_xlnm.Print_Area" localSheetId="4">'PS 01-02 - Zemní práce'!$C$4:$J$41,'PS 01-02 - Zemní práce'!$C$50:$J$76,'PS 01-02 - Zemní práce'!$C$82:$J$101,'PS 01-02 - Zemní práce'!$C$107:$K$189</definedName>
    <definedName name="_xlnm.Print_Area" localSheetId="0">'Rekapitulace stavby'!$D$4:$AO$76,'Rekapitulace stavby'!$C$82:$AQ$102</definedName>
    <definedName name="_xlnm.Print_Area" localSheetId="1">'SO 01-01 - Oprava výhybek...'!$C$4:$J$41,'SO 01-01 - Oprava výhybek...'!$C$50:$J$76,'SO 01-01 - Oprava výhybek...'!$C$82:$J$102,'SO 01-01 - Oprava výhybek...'!$C$108:$K$524</definedName>
    <definedName name="_xlnm.Print_Area" localSheetId="2">'SO 01-02 - Oprava bezstyk...'!$C$4:$J$41,'SO 01-02 - Oprava bezstyk...'!$C$50:$J$76,'SO 01-02 - Oprava bezstyk...'!$C$82:$J$102,'SO 01-02 - Oprava bezstyk...'!$C$108:$K$198</definedName>
    <definedName name="_xlnm.Print_Area" localSheetId="5">'VON - Oprava výhybek v žs...'!$C$4:$J$39,'VON - Oprava výhybek v žs...'!$C$50:$J$76,'VON - Oprava výhybek v žs...'!$C$82:$J$98,'VON - Oprava výhybek v žs...'!$C$104:$K$143</definedName>
  </definedNames>
  <calcPr calcId="162913"/>
</workbook>
</file>

<file path=xl/calcChain.xml><?xml version="1.0" encoding="utf-8"?>
<calcChain xmlns="http://schemas.openxmlformats.org/spreadsheetml/2006/main">
  <c r="J37" i="6" l="1"/>
  <c r="J36" i="6"/>
  <c r="AY101" i="1"/>
  <c r="J35" i="6"/>
  <c r="AX101" i="1" s="1"/>
  <c r="BI142" i="6"/>
  <c r="BH142" i="6"/>
  <c r="BG142" i="6"/>
  <c r="BF142" i="6"/>
  <c r="T142" i="6"/>
  <c r="R142" i="6"/>
  <c r="P142" i="6"/>
  <c r="BI139" i="6"/>
  <c r="BH139" i="6"/>
  <c r="BG139" i="6"/>
  <c r="BF139" i="6"/>
  <c r="T139" i="6"/>
  <c r="R139" i="6"/>
  <c r="P139" i="6"/>
  <c r="BI137" i="6"/>
  <c r="BH137" i="6"/>
  <c r="BG137" i="6"/>
  <c r="BF137" i="6"/>
  <c r="T137" i="6"/>
  <c r="R137" i="6"/>
  <c r="P137" i="6"/>
  <c r="BI134" i="6"/>
  <c r="BH134" i="6"/>
  <c r="BG134" i="6"/>
  <c r="BF134" i="6"/>
  <c r="T134" i="6"/>
  <c r="R134" i="6"/>
  <c r="P134" i="6"/>
  <c r="BI131" i="6"/>
  <c r="BH131" i="6"/>
  <c r="BG131" i="6"/>
  <c r="BF131" i="6"/>
  <c r="T131" i="6"/>
  <c r="R131" i="6"/>
  <c r="P131" i="6"/>
  <c r="BI128" i="6"/>
  <c r="BH128" i="6"/>
  <c r="BG128" i="6"/>
  <c r="BF128" i="6"/>
  <c r="T128" i="6"/>
  <c r="R128" i="6"/>
  <c r="P128"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F113" i="6"/>
  <c r="F111" i="6"/>
  <c r="E109" i="6"/>
  <c r="F91" i="6"/>
  <c r="F89" i="6"/>
  <c r="E87" i="6"/>
  <c r="J24" i="6"/>
  <c r="E24" i="6"/>
  <c r="J92" i="6"/>
  <c r="J23" i="6"/>
  <c r="J21" i="6"/>
  <c r="E21" i="6"/>
  <c r="J113" i="6"/>
  <c r="J20" i="6"/>
  <c r="J18" i="6"/>
  <c r="E18" i="6"/>
  <c r="F114" i="6"/>
  <c r="J17" i="6"/>
  <c r="J12" i="6"/>
  <c r="J111" i="6"/>
  <c r="E7" i="6"/>
  <c r="E85" i="6" s="1"/>
  <c r="J39" i="5"/>
  <c r="J38" i="5"/>
  <c r="AY100" i="1"/>
  <c r="J37" i="5"/>
  <c r="AX100" i="1"/>
  <c r="BI187" i="5"/>
  <c r="BH187" i="5"/>
  <c r="BG187" i="5"/>
  <c r="BF187" i="5"/>
  <c r="T187" i="5"/>
  <c r="R187" i="5"/>
  <c r="P187" i="5"/>
  <c r="BI180" i="5"/>
  <c r="BH180" i="5"/>
  <c r="BG180" i="5"/>
  <c r="BF180" i="5"/>
  <c r="T180" i="5"/>
  <c r="R180" i="5"/>
  <c r="P180" i="5"/>
  <c r="BI178" i="5"/>
  <c r="BH178" i="5"/>
  <c r="BG178" i="5"/>
  <c r="BF178" i="5"/>
  <c r="T178" i="5"/>
  <c r="R178" i="5"/>
  <c r="P178" i="5"/>
  <c r="BI176" i="5"/>
  <c r="BH176" i="5"/>
  <c r="BG176" i="5"/>
  <c r="BF176" i="5"/>
  <c r="T176" i="5"/>
  <c r="R176" i="5"/>
  <c r="P176" i="5"/>
  <c r="BI170" i="5"/>
  <c r="BH170" i="5"/>
  <c r="BG170" i="5"/>
  <c r="BF170" i="5"/>
  <c r="T170" i="5"/>
  <c r="R170" i="5"/>
  <c r="P170" i="5"/>
  <c r="BI162" i="5"/>
  <c r="BH162" i="5"/>
  <c r="BG162" i="5"/>
  <c r="BF162" i="5"/>
  <c r="T162" i="5"/>
  <c r="R162" i="5"/>
  <c r="P162" i="5"/>
  <c r="BI155" i="5"/>
  <c r="BH155" i="5"/>
  <c r="BG155" i="5"/>
  <c r="BF155" i="5"/>
  <c r="T155" i="5"/>
  <c r="R155" i="5"/>
  <c r="P155" i="5"/>
  <c r="BI141" i="5"/>
  <c r="BH141" i="5"/>
  <c r="BG141" i="5"/>
  <c r="BF141" i="5"/>
  <c r="T141" i="5"/>
  <c r="R141" i="5"/>
  <c r="P141" i="5"/>
  <c r="BI139" i="5"/>
  <c r="BH139" i="5"/>
  <c r="BG139" i="5"/>
  <c r="BF139" i="5"/>
  <c r="T139" i="5"/>
  <c r="R139" i="5"/>
  <c r="P139" i="5"/>
  <c r="BI125" i="5"/>
  <c r="BH125" i="5"/>
  <c r="BG125" i="5"/>
  <c r="BF125" i="5"/>
  <c r="T125" i="5"/>
  <c r="R125" i="5"/>
  <c r="P125" i="5"/>
  <c r="J119" i="5"/>
  <c r="F118" i="5"/>
  <c r="F116" i="5"/>
  <c r="E114" i="5"/>
  <c r="J94" i="5"/>
  <c r="F93" i="5"/>
  <c r="F91" i="5"/>
  <c r="E89" i="5"/>
  <c r="J23" i="5"/>
  <c r="E23" i="5"/>
  <c r="J118" i="5" s="1"/>
  <c r="J22" i="5"/>
  <c r="J20" i="5"/>
  <c r="E20" i="5"/>
  <c r="F119" i="5" s="1"/>
  <c r="J19" i="5"/>
  <c r="J14" i="5"/>
  <c r="J116" i="5"/>
  <c r="E7" i="5"/>
  <c r="E110" i="5"/>
  <c r="J39" i="4"/>
  <c r="J38" i="4"/>
  <c r="AY99" i="1"/>
  <c r="J37" i="4"/>
  <c r="AX99" i="1" s="1"/>
  <c r="BI460" i="4"/>
  <c r="BH460" i="4"/>
  <c r="BG460" i="4"/>
  <c r="BF460" i="4"/>
  <c r="T460" i="4"/>
  <c r="R460" i="4"/>
  <c r="P460" i="4"/>
  <c r="BI457" i="4"/>
  <c r="BH457" i="4"/>
  <c r="BG457" i="4"/>
  <c r="BF457" i="4"/>
  <c r="T457" i="4"/>
  <c r="R457" i="4"/>
  <c r="P457" i="4"/>
  <c r="BI455" i="4"/>
  <c r="BH455" i="4"/>
  <c r="BG455" i="4"/>
  <c r="BF455" i="4"/>
  <c r="T455" i="4"/>
  <c r="R455" i="4"/>
  <c r="P455" i="4"/>
  <c r="BI453" i="4"/>
  <c r="BH453" i="4"/>
  <c r="BG453" i="4"/>
  <c r="BF453" i="4"/>
  <c r="T453" i="4"/>
  <c r="R453" i="4"/>
  <c r="P453" i="4"/>
  <c r="BI451" i="4"/>
  <c r="BH451" i="4"/>
  <c r="BG451" i="4"/>
  <c r="BF451" i="4"/>
  <c r="T451" i="4"/>
  <c r="R451" i="4"/>
  <c r="P451" i="4"/>
  <c r="BI444" i="4"/>
  <c r="BH444" i="4"/>
  <c r="BG444" i="4"/>
  <c r="BF444" i="4"/>
  <c r="T444" i="4"/>
  <c r="R444" i="4"/>
  <c r="P444" i="4"/>
  <c r="BI441" i="4"/>
  <c r="BH441" i="4"/>
  <c r="BG441" i="4"/>
  <c r="BF441" i="4"/>
  <c r="T441" i="4"/>
  <c r="R441" i="4"/>
  <c r="P441" i="4"/>
  <c r="BI439" i="4"/>
  <c r="BH439" i="4"/>
  <c r="BG439" i="4"/>
  <c r="BF439" i="4"/>
  <c r="T439" i="4"/>
  <c r="R439" i="4"/>
  <c r="P439" i="4"/>
  <c r="BI433" i="4"/>
  <c r="BH433" i="4"/>
  <c r="BG433" i="4"/>
  <c r="BF433" i="4"/>
  <c r="T433" i="4"/>
  <c r="R433" i="4"/>
  <c r="P433" i="4"/>
  <c r="BI427" i="4"/>
  <c r="BH427" i="4"/>
  <c r="BG427" i="4"/>
  <c r="BF427" i="4"/>
  <c r="T427" i="4"/>
  <c r="R427" i="4"/>
  <c r="P427" i="4"/>
  <c r="BI425" i="4"/>
  <c r="BH425" i="4"/>
  <c r="BG425" i="4"/>
  <c r="BF425" i="4"/>
  <c r="T425" i="4"/>
  <c r="R425" i="4"/>
  <c r="P425" i="4"/>
  <c r="BI423" i="4"/>
  <c r="BH423" i="4"/>
  <c r="BG423" i="4"/>
  <c r="BF423" i="4"/>
  <c r="T423" i="4"/>
  <c r="R423" i="4"/>
  <c r="P423" i="4"/>
  <c r="BI419" i="4"/>
  <c r="BH419" i="4"/>
  <c r="BG419" i="4"/>
  <c r="BF419" i="4"/>
  <c r="T419" i="4"/>
  <c r="R419" i="4"/>
  <c r="P419" i="4"/>
  <c r="BI417" i="4"/>
  <c r="BH417" i="4"/>
  <c r="BG417" i="4"/>
  <c r="BF417" i="4"/>
  <c r="T417" i="4"/>
  <c r="R417" i="4"/>
  <c r="P417" i="4"/>
  <c r="BI414" i="4"/>
  <c r="BH414" i="4"/>
  <c r="BG414" i="4"/>
  <c r="BF414" i="4"/>
  <c r="T414" i="4"/>
  <c r="R414" i="4"/>
  <c r="P414" i="4"/>
  <c r="BI412" i="4"/>
  <c r="BH412" i="4"/>
  <c r="BG412" i="4"/>
  <c r="BF412" i="4"/>
  <c r="T412" i="4"/>
  <c r="R412" i="4"/>
  <c r="P412" i="4"/>
  <c r="BI410" i="4"/>
  <c r="BH410" i="4"/>
  <c r="BG410" i="4"/>
  <c r="BF410" i="4"/>
  <c r="T410" i="4"/>
  <c r="R410" i="4"/>
  <c r="P410" i="4"/>
  <c r="BI408" i="4"/>
  <c r="BH408" i="4"/>
  <c r="BG408" i="4"/>
  <c r="BF408" i="4"/>
  <c r="T408" i="4"/>
  <c r="R408" i="4"/>
  <c r="P408" i="4"/>
  <c r="BI405" i="4"/>
  <c r="BH405" i="4"/>
  <c r="BG405" i="4"/>
  <c r="BF405" i="4"/>
  <c r="T405" i="4"/>
  <c r="R405" i="4"/>
  <c r="P405" i="4"/>
  <c r="BI399" i="4"/>
  <c r="BH399" i="4"/>
  <c r="BG399" i="4"/>
  <c r="BF399" i="4"/>
  <c r="T399" i="4"/>
  <c r="R399" i="4"/>
  <c r="P399" i="4"/>
  <c r="BI394" i="4"/>
  <c r="BH394" i="4"/>
  <c r="BG394" i="4"/>
  <c r="BF394" i="4"/>
  <c r="T394" i="4"/>
  <c r="R394" i="4"/>
  <c r="P394" i="4"/>
  <c r="BI391" i="4"/>
  <c r="BH391" i="4"/>
  <c r="BG391" i="4"/>
  <c r="BF391" i="4"/>
  <c r="T391" i="4"/>
  <c r="R391" i="4"/>
  <c r="P391" i="4"/>
  <c r="BI389" i="4"/>
  <c r="BH389" i="4"/>
  <c r="BG389" i="4"/>
  <c r="BF389" i="4"/>
  <c r="T389" i="4"/>
  <c r="R389" i="4"/>
  <c r="P389" i="4"/>
  <c r="BI387" i="4"/>
  <c r="BH387" i="4"/>
  <c r="BG387" i="4"/>
  <c r="BF387" i="4"/>
  <c r="T387" i="4"/>
  <c r="R387" i="4"/>
  <c r="P387" i="4"/>
  <c r="BI385" i="4"/>
  <c r="BH385" i="4"/>
  <c r="BG385" i="4"/>
  <c r="BF385" i="4"/>
  <c r="T385" i="4"/>
  <c r="R385" i="4"/>
  <c r="P385" i="4"/>
  <c r="BI379" i="4"/>
  <c r="BH379" i="4"/>
  <c r="BG379" i="4"/>
  <c r="BF379" i="4"/>
  <c r="T379" i="4"/>
  <c r="R379" i="4"/>
  <c r="P379" i="4"/>
  <c r="BI372" i="4"/>
  <c r="BH372" i="4"/>
  <c r="BG372" i="4"/>
  <c r="BF372" i="4"/>
  <c r="T372" i="4"/>
  <c r="R372" i="4"/>
  <c r="P372" i="4"/>
  <c r="BI366" i="4"/>
  <c r="BH366" i="4"/>
  <c r="BG366" i="4"/>
  <c r="BF366" i="4"/>
  <c r="T366" i="4"/>
  <c r="R366" i="4"/>
  <c r="P366" i="4"/>
  <c r="BI362" i="4"/>
  <c r="BH362" i="4"/>
  <c r="BG362" i="4"/>
  <c r="BF362" i="4"/>
  <c r="T362" i="4"/>
  <c r="R362" i="4"/>
  <c r="P362" i="4"/>
  <c r="BI360" i="4"/>
  <c r="BH360" i="4"/>
  <c r="BG360" i="4"/>
  <c r="BF360" i="4"/>
  <c r="T360" i="4"/>
  <c r="R360" i="4"/>
  <c r="P360" i="4"/>
  <c r="BI354" i="4"/>
  <c r="BH354" i="4"/>
  <c r="BG354" i="4"/>
  <c r="BF354" i="4"/>
  <c r="T354" i="4"/>
  <c r="R354" i="4"/>
  <c r="P354" i="4"/>
  <c r="BI348" i="4"/>
  <c r="BH348" i="4"/>
  <c r="BG348" i="4"/>
  <c r="BF348" i="4"/>
  <c r="T348" i="4"/>
  <c r="R348" i="4"/>
  <c r="P348" i="4"/>
  <c r="BI346" i="4"/>
  <c r="BH346" i="4"/>
  <c r="BG346" i="4"/>
  <c r="BF346" i="4"/>
  <c r="T346" i="4"/>
  <c r="R346" i="4"/>
  <c r="P346" i="4"/>
  <c r="BI338" i="4"/>
  <c r="BH338" i="4"/>
  <c r="BG338" i="4"/>
  <c r="BF338" i="4"/>
  <c r="T338" i="4"/>
  <c r="R338" i="4"/>
  <c r="P338" i="4"/>
  <c r="BI336" i="4"/>
  <c r="BH336" i="4"/>
  <c r="BG336" i="4"/>
  <c r="BF336" i="4"/>
  <c r="T336" i="4"/>
  <c r="R336" i="4"/>
  <c r="P336" i="4"/>
  <c r="BI334" i="4"/>
  <c r="BH334" i="4"/>
  <c r="BG334" i="4"/>
  <c r="BF334" i="4"/>
  <c r="T334" i="4"/>
  <c r="R334" i="4"/>
  <c r="P334" i="4"/>
  <c r="BI321" i="4"/>
  <c r="BH321" i="4"/>
  <c r="BG321" i="4"/>
  <c r="BF321" i="4"/>
  <c r="T321" i="4"/>
  <c r="R321" i="4"/>
  <c r="P321" i="4"/>
  <c r="BI319" i="4"/>
  <c r="BH319" i="4"/>
  <c r="BG319" i="4"/>
  <c r="BF319" i="4"/>
  <c r="T319" i="4"/>
  <c r="R319" i="4"/>
  <c r="P319" i="4"/>
  <c r="BI305" i="4"/>
  <c r="BH305" i="4"/>
  <c r="BG305" i="4"/>
  <c r="BF305" i="4"/>
  <c r="T305" i="4"/>
  <c r="R305" i="4"/>
  <c r="P305" i="4"/>
  <c r="BI303" i="4"/>
  <c r="BH303" i="4"/>
  <c r="BG303" i="4"/>
  <c r="BF303" i="4"/>
  <c r="T303" i="4"/>
  <c r="R303" i="4"/>
  <c r="P303" i="4"/>
  <c r="BI289" i="4"/>
  <c r="BH289" i="4"/>
  <c r="BG289" i="4"/>
  <c r="BF289" i="4"/>
  <c r="T289" i="4"/>
  <c r="R289" i="4"/>
  <c r="P289" i="4"/>
  <c r="BI283" i="4"/>
  <c r="BH283" i="4"/>
  <c r="BG283" i="4"/>
  <c r="BF283" i="4"/>
  <c r="T283" i="4"/>
  <c r="R283" i="4"/>
  <c r="P283" i="4"/>
  <c r="BI276" i="4"/>
  <c r="BH276" i="4"/>
  <c r="BG276" i="4"/>
  <c r="BF276" i="4"/>
  <c r="T276" i="4"/>
  <c r="R276" i="4"/>
  <c r="P276" i="4"/>
  <c r="BI270" i="4"/>
  <c r="BH270" i="4"/>
  <c r="BG270" i="4"/>
  <c r="BF270" i="4"/>
  <c r="T270" i="4"/>
  <c r="R270" i="4"/>
  <c r="P270" i="4"/>
  <c r="BI263" i="4"/>
  <c r="BH263" i="4"/>
  <c r="BG263" i="4"/>
  <c r="BF263" i="4"/>
  <c r="T263" i="4"/>
  <c r="R263" i="4"/>
  <c r="P263" i="4"/>
  <c r="BI255" i="4"/>
  <c r="BH255" i="4"/>
  <c r="BG255" i="4"/>
  <c r="BF255" i="4"/>
  <c r="T255" i="4"/>
  <c r="R255" i="4"/>
  <c r="P255" i="4"/>
  <c r="BI248" i="4"/>
  <c r="BH248" i="4"/>
  <c r="BG248" i="4"/>
  <c r="BF248" i="4"/>
  <c r="T248" i="4"/>
  <c r="R248" i="4"/>
  <c r="P248" i="4"/>
  <c r="BI241" i="4"/>
  <c r="BH241" i="4"/>
  <c r="BG241" i="4"/>
  <c r="BF241" i="4"/>
  <c r="T241" i="4"/>
  <c r="R241" i="4"/>
  <c r="P241" i="4"/>
  <c r="BI230" i="4"/>
  <c r="BH230" i="4"/>
  <c r="BG230" i="4"/>
  <c r="BF230" i="4"/>
  <c r="T230" i="4"/>
  <c r="R230" i="4"/>
  <c r="P230" i="4"/>
  <c r="BI227" i="4"/>
  <c r="BH227" i="4"/>
  <c r="BG227" i="4"/>
  <c r="BF227" i="4"/>
  <c r="T227" i="4"/>
  <c r="R227" i="4"/>
  <c r="P227" i="4"/>
  <c r="BI222" i="4"/>
  <c r="BH222" i="4"/>
  <c r="BG222" i="4"/>
  <c r="BF222" i="4"/>
  <c r="T222" i="4"/>
  <c r="R222" i="4"/>
  <c r="P222" i="4"/>
  <c r="BI217" i="4"/>
  <c r="BH217" i="4"/>
  <c r="BG217" i="4"/>
  <c r="BF217" i="4"/>
  <c r="T217" i="4"/>
  <c r="R217" i="4"/>
  <c r="P217" i="4"/>
  <c r="BI213" i="4"/>
  <c r="BH213" i="4"/>
  <c r="BG213" i="4"/>
  <c r="BF213" i="4"/>
  <c r="T213" i="4"/>
  <c r="R213" i="4"/>
  <c r="P213" i="4"/>
  <c r="BI209" i="4"/>
  <c r="BH209" i="4"/>
  <c r="BG209" i="4"/>
  <c r="BF209" i="4"/>
  <c r="T209" i="4"/>
  <c r="R209" i="4"/>
  <c r="P209" i="4"/>
  <c r="BI204" i="4"/>
  <c r="BH204" i="4"/>
  <c r="BG204" i="4"/>
  <c r="BF204" i="4"/>
  <c r="T204" i="4"/>
  <c r="R204" i="4"/>
  <c r="P204" i="4"/>
  <c r="BI199" i="4"/>
  <c r="BH199" i="4"/>
  <c r="BG199" i="4"/>
  <c r="BF199" i="4"/>
  <c r="T199" i="4"/>
  <c r="R199" i="4"/>
  <c r="P199" i="4"/>
  <c r="BI196" i="4"/>
  <c r="BH196" i="4"/>
  <c r="BG196" i="4"/>
  <c r="BF196" i="4"/>
  <c r="T196" i="4"/>
  <c r="R196" i="4"/>
  <c r="P196" i="4"/>
  <c r="BI193" i="4"/>
  <c r="BH193" i="4"/>
  <c r="BG193" i="4"/>
  <c r="BF193" i="4"/>
  <c r="T193" i="4"/>
  <c r="R193" i="4"/>
  <c r="P193" i="4"/>
  <c r="BI190" i="4"/>
  <c r="BH190" i="4"/>
  <c r="BG190" i="4"/>
  <c r="BF190" i="4"/>
  <c r="T190" i="4"/>
  <c r="R190" i="4"/>
  <c r="P190" i="4"/>
  <c r="BI187" i="4"/>
  <c r="BH187" i="4"/>
  <c r="BG187" i="4"/>
  <c r="BF187" i="4"/>
  <c r="T187" i="4"/>
  <c r="R187" i="4"/>
  <c r="P187" i="4"/>
  <c r="BI184" i="4"/>
  <c r="BH184" i="4"/>
  <c r="BG184" i="4"/>
  <c r="BF184" i="4"/>
  <c r="T184" i="4"/>
  <c r="R184" i="4"/>
  <c r="P184" i="4"/>
  <c r="BI180" i="4"/>
  <c r="BH180" i="4"/>
  <c r="BG180" i="4"/>
  <c r="BF180" i="4"/>
  <c r="T180" i="4"/>
  <c r="R180" i="4"/>
  <c r="P180" i="4"/>
  <c r="BI176" i="4"/>
  <c r="BH176" i="4"/>
  <c r="BG176" i="4"/>
  <c r="BF176" i="4"/>
  <c r="T176" i="4"/>
  <c r="R176" i="4"/>
  <c r="P176" i="4"/>
  <c r="BI172" i="4"/>
  <c r="BH172" i="4"/>
  <c r="BG172" i="4"/>
  <c r="BF172" i="4"/>
  <c r="T172" i="4"/>
  <c r="R172" i="4"/>
  <c r="P172"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3" i="4"/>
  <c r="BH143" i="4"/>
  <c r="BG143" i="4"/>
  <c r="BF143" i="4"/>
  <c r="T143" i="4"/>
  <c r="R143" i="4"/>
  <c r="P143" i="4"/>
  <c r="BI139" i="4"/>
  <c r="BH139" i="4"/>
  <c r="BG139" i="4"/>
  <c r="BF139" i="4"/>
  <c r="T139" i="4"/>
  <c r="R139" i="4"/>
  <c r="P139" i="4"/>
  <c r="BI135" i="4"/>
  <c r="BH135" i="4"/>
  <c r="BG135" i="4"/>
  <c r="BF135" i="4"/>
  <c r="T135" i="4"/>
  <c r="R135" i="4"/>
  <c r="P135" i="4"/>
  <c r="BI133" i="4"/>
  <c r="BH133" i="4"/>
  <c r="BG133" i="4"/>
  <c r="BF133" i="4"/>
  <c r="T133" i="4"/>
  <c r="R133" i="4"/>
  <c r="P133" i="4"/>
  <c r="BI129" i="4"/>
  <c r="BH129" i="4"/>
  <c r="BG129" i="4"/>
  <c r="BF129" i="4"/>
  <c r="T129" i="4"/>
  <c r="R129" i="4"/>
  <c r="P129" i="4"/>
  <c r="J123" i="4"/>
  <c r="F122" i="4"/>
  <c r="F120" i="4"/>
  <c r="E118" i="4"/>
  <c r="J94" i="4"/>
  <c r="F93" i="4"/>
  <c r="F91" i="4"/>
  <c r="E89" i="4"/>
  <c r="J23" i="4"/>
  <c r="E23" i="4"/>
  <c r="J93" i="4" s="1"/>
  <c r="J22" i="4"/>
  <c r="J20" i="4"/>
  <c r="E20" i="4"/>
  <c r="F94" i="4" s="1"/>
  <c r="J19" i="4"/>
  <c r="J14" i="4"/>
  <c r="J91" i="4" s="1"/>
  <c r="E7" i="4"/>
  <c r="E85" i="4"/>
  <c r="J39" i="3"/>
  <c r="J38" i="3"/>
  <c r="AY97" i="1"/>
  <c r="J37" i="3"/>
  <c r="AX97" i="1"/>
  <c r="BI196" i="3"/>
  <c r="BH196" i="3"/>
  <c r="BG196" i="3"/>
  <c r="BF196" i="3"/>
  <c r="T196" i="3"/>
  <c r="R196" i="3"/>
  <c r="P196" i="3"/>
  <c r="BI193" i="3"/>
  <c r="BH193" i="3"/>
  <c r="BG193" i="3"/>
  <c r="BF193" i="3"/>
  <c r="T193" i="3"/>
  <c r="R193" i="3"/>
  <c r="P193" i="3"/>
  <c r="BI191" i="3"/>
  <c r="BH191" i="3"/>
  <c r="BG191" i="3"/>
  <c r="BF191" i="3"/>
  <c r="T191" i="3"/>
  <c r="R191" i="3"/>
  <c r="P191"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7" i="3"/>
  <c r="BH177" i="3"/>
  <c r="BG177" i="3"/>
  <c r="BF177" i="3"/>
  <c r="T177" i="3"/>
  <c r="R177" i="3"/>
  <c r="P177" i="3"/>
  <c r="BI174" i="3"/>
  <c r="BH174" i="3"/>
  <c r="BG174" i="3"/>
  <c r="BF174" i="3"/>
  <c r="T174" i="3"/>
  <c r="R174" i="3"/>
  <c r="P174" i="3"/>
  <c r="BI171" i="3"/>
  <c r="BH171" i="3"/>
  <c r="BG171" i="3"/>
  <c r="BF171" i="3"/>
  <c r="T171" i="3"/>
  <c r="R171" i="3"/>
  <c r="P171" i="3"/>
  <c r="BI168" i="3"/>
  <c r="BH168" i="3"/>
  <c r="BG168" i="3"/>
  <c r="BF168" i="3"/>
  <c r="T168" i="3"/>
  <c r="R168" i="3"/>
  <c r="P168" i="3"/>
  <c r="BI166" i="3"/>
  <c r="BH166" i="3"/>
  <c r="BG166" i="3"/>
  <c r="BF166" i="3"/>
  <c r="T166" i="3"/>
  <c r="R166" i="3"/>
  <c r="P166" i="3"/>
  <c r="BI164" i="3"/>
  <c r="BH164" i="3"/>
  <c r="BG164" i="3"/>
  <c r="BF164" i="3"/>
  <c r="T164" i="3"/>
  <c r="R164" i="3"/>
  <c r="P164" i="3"/>
  <c r="BI161" i="3"/>
  <c r="BH161" i="3"/>
  <c r="BG161" i="3"/>
  <c r="BF161" i="3"/>
  <c r="T161" i="3"/>
  <c r="R161" i="3"/>
  <c r="P161" i="3"/>
  <c r="BI159" i="3"/>
  <c r="BH159" i="3"/>
  <c r="BG159" i="3"/>
  <c r="BF159" i="3"/>
  <c r="T159" i="3"/>
  <c r="R159" i="3"/>
  <c r="P159" i="3"/>
  <c r="BI156" i="3"/>
  <c r="BH156" i="3"/>
  <c r="BG156" i="3"/>
  <c r="BF156" i="3"/>
  <c r="T156" i="3"/>
  <c r="R156" i="3"/>
  <c r="P156" i="3"/>
  <c r="BI154" i="3"/>
  <c r="BH154" i="3"/>
  <c r="BG154" i="3"/>
  <c r="BF154" i="3"/>
  <c r="T154" i="3"/>
  <c r="R154" i="3"/>
  <c r="P154" i="3"/>
  <c r="BI151" i="3"/>
  <c r="BH151" i="3"/>
  <c r="BG151" i="3"/>
  <c r="BF151" i="3"/>
  <c r="T151" i="3"/>
  <c r="R151" i="3"/>
  <c r="P151"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7" i="3"/>
  <c r="BH137" i="3"/>
  <c r="BG137" i="3"/>
  <c r="BF137" i="3"/>
  <c r="T137" i="3"/>
  <c r="R137" i="3"/>
  <c r="P137"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F119" i="3"/>
  <c r="F117" i="3"/>
  <c r="E115" i="3"/>
  <c r="F93" i="3"/>
  <c r="F91" i="3"/>
  <c r="E89" i="3"/>
  <c r="J26" i="3"/>
  <c r="E26" i="3"/>
  <c r="J94" i="3"/>
  <c r="J25" i="3"/>
  <c r="J23" i="3"/>
  <c r="E23" i="3"/>
  <c r="J93" i="3"/>
  <c r="J22" i="3"/>
  <c r="J20" i="3"/>
  <c r="E20" i="3"/>
  <c r="F120" i="3"/>
  <c r="J19" i="3"/>
  <c r="J14" i="3"/>
  <c r="J117" i="3"/>
  <c r="E7" i="3"/>
  <c r="E111" i="3" s="1"/>
  <c r="J39" i="2"/>
  <c r="J38" i="2"/>
  <c r="AY96" i="1"/>
  <c r="J37" i="2"/>
  <c r="AX96" i="1" s="1"/>
  <c r="BI522" i="2"/>
  <c r="BH522" i="2"/>
  <c r="BG522" i="2"/>
  <c r="BF522" i="2"/>
  <c r="T522" i="2"/>
  <c r="R522" i="2"/>
  <c r="P522" i="2"/>
  <c r="BI519" i="2"/>
  <c r="BH519" i="2"/>
  <c r="BG519" i="2"/>
  <c r="BF519" i="2"/>
  <c r="T519" i="2"/>
  <c r="R519" i="2"/>
  <c r="P519" i="2"/>
  <c r="BI516" i="2"/>
  <c r="BH516" i="2"/>
  <c r="BG516" i="2"/>
  <c r="BF516" i="2"/>
  <c r="T516" i="2"/>
  <c r="R516" i="2"/>
  <c r="P516" i="2"/>
  <c r="BI513" i="2"/>
  <c r="BH513" i="2"/>
  <c r="BG513" i="2"/>
  <c r="BF513" i="2"/>
  <c r="T513" i="2"/>
  <c r="R513" i="2"/>
  <c r="P513"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5" i="2"/>
  <c r="BH495" i="2"/>
  <c r="BG495" i="2"/>
  <c r="BF495" i="2"/>
  <c r="T495" i="2"/>
  <c r="R495" i="2"/>
  <c r="P495" i="2"/>
  <c r="BI492" i="2"/>
  <c r="BH492" i="2"/>
  <c r="BG492" i="2"/>
  <c r="BF492" i="2"/>
  <c r="T492" i="2"/>
  <c r="R492" i="2"/>
  <c r="P492" i="2"/>
  <c r="BI489" i="2"/>
  <c r="BH489" i="2"/>
  <c r="BG489" i="2"/>
  <c r="BF489" i="2"/>
  <c r="T489" i="2"/>
  <c r="R489" i="2"/>
  <c r="P489" i="2"/>
  <c r="BI487" i="2"/>
  <c r="BH487" i="2"/>
  <c r="BG487" i="2"/>
  <c r="BF487" i="2"/>
  <c r="T487" i="2"/>
  <c r="R487" i="2"/>
  <c r="P487" i="2"/>
  <c r="BI484" i="2"/>
  <c r="BH484" i="2"/>
  <c r="BG484" i="2"/>
  <c r="BF484" i="2"/>
  <c r="T484" i="2"/>
  <c r="R484" i="2"/>
  <c r="P484" i="2"/>
  <c r="BI481" i="2"/>
  <c r="BH481" i="2"/>
  <c r="BG481" i="2"/>
  <c r="BF481" i="2"/>
  <c r="T481" i="2"/>
  <c r="R481" i="2"/>
  <c r="P481" i="2"/>
  <c r="BI477" i="2"/>
  <c r="BH477" i="2"/>
  <c r="BG477" i="2"/>
  <c r="BF477" i="2"/>
  <c r="T477" i="2"/>
  <c r="R477" i="2"/>
  <c r="P477" i="2"/>
  <c r="BI474" i="2"/>
  <c r="BH474" i="2"/>
  <c r="BG474" i="2"/>
  <c r="BF474" i="2"/>
  <c r="T474" i="2"/>
  <c r="R474" i="2"/>
  <c r="P474" i="2"/>
  <c r="BI472" i="2"/>
  <c r="BH472" i="2"/>
  <c r="BG472" i="2"/>
  <c r="BF472" i="2"/>
  <c r="T472" i="2"/>
  <c r="R472" i="2"/>
  <c r="P472" i="2"/>
  <c r="BI470" i="2"/>
  <c r="BH470" i="2"/>
  <c r="BG470" i="2"/>
  <c r="BF470" i="2"/>
  <c r="T470" i="2"/>
  <c r="R470" i="2"/>
  <c r="P470" i="2"/>
  <c r="BI468" i="2"/>
  <c r="BH468" i="2"/>
  <c r="BG468" i="2"/>
  <c r="BF468" i="2"/>
  <c r="T468" i="2"/>
  <c r="R468" i="2"/>
  <c r="P468" i="2"/>
  <c r="BI466" i="2"/>
  <c r="BH466" i="2"/>
  <c r="BG466" i="2"/>
  <c r="BF466" i="2"/>
  <c r="T466" i="2"/>
  <c r="R466" i="2"/>
  <c r="P466" i="2"/>
  <c r="BI464" i="2"/>
  <c r="BH464" i="2"/>
  <c r="BG464" i="2"/>
  <c r="BF464" i="2"/>
  <c r="T464" i="2"/>
  <c r="R464" i="2"/>
  <c r="P464" i="2"/>
  <c r="BI462" i="2"/>
  <c r="BH462" i="2"/>
  <c r="BG462" i="2"/>
  <c r="BF462" i="2"/>
  <c r="T462" i="2"/>
  <c r="R462" i="2"/>
  <c r="P462" i="2"/>
  <c r="BI460" i="2"/>
  <c r="BH460" i="2"/>
  <c r="BG460" i="2"/>
  <c r="BF460" i="2"/>
  <c r="T460" i="2"/>
  <c r="R460" i="2"/>
  <c r="P460" i="2"/>
  <c r="BI458" i="2"/>
  <c r="BH458" i="2"/>
  <c r="BG458" i="2"/>
  <c r="BF458" i="2"/>
  <c r="T458" i="2"/>
  <c r="R458" i="2"/>
  <c r="P458" i="2"/>
  <c r="BI456" i="2"/>
  <c r="BH456" i="2"/>
  <c r="BG456" i="2"/>
  <c r="BF456" i="2"/>
  <c r="T456" i="2"/>
  <c r="R456" i="2"/>
  <c r="P456" i="2"/>
  <c r="BI454" i="2"/>
  <c r="BH454" i="2"/>
  <c r="BG454" i="2"/>
  <c r="BF454" i="2"/>
  <c r="T454" i="2"/>
  <c r="R454" i="2"/>
  <c r="P454" i="2"/>
  <c r="BI452" i="2"/>
  <c r="BH452" i="2"/>
  <c r="BG452" i="2"/>
  <c r="BF452" i="2"/>
  <c r="T452" i="2"/>
  <c r="R452" i="2"/>
  <c r="P452" i="2"/>
  <c r="BI450" i="2"/>
  <c r="BH450" i="2"/>
  <c r="BG450" i="2"/>
  <c r="BF450" i="2"/>
  <c r="T450" i="2"/>
  <c r="R450" i="2"/>
  <c r="P450" i="2"/>
  <c r="BI448" i="2"/>
  <c r="BH448" i="2"/>
  <c r="BG448" i="2"/>
  <c r="BF448" i="2"/>
  <c r="T448" i="2"/>
  <c r="R448" i="2"/>
  <c r="P448" i="2"/>
  <c r="BI446" i="2"/>
  <c r="BH446" i="2"/>
  <c r="BG446" i="2"/>
  <c r="BF446" i="2"/>
  <c r="T446" i="2"/>
  <c r="R446" i="2"/>
  <c r="P446" i="2"/>
  <c r="BI444" i="2"/>
  <c r="BH444" i="2"/>
  <c r="BG444" i="2"/>
  <c r="BF444" i="2"/>
  <c r="T444" i="2"/>
  <c r="R444"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3" i="2"/>
  <c r="BH433" i="2"/>
  <c r="BG433" i="2"/>
  <c r="BF433" i="2"/>
  <c r="T433" i="2"/>
  <c r="R433" i="2"/>
  <c r="P433" i="2"/>
  <c r="BI430" i="2"/>
  <c r="BH430" i="2"/>
  <c r="BG430" i="2"/>
  <c r="BF430" i="2"/>
  <c r="T430" i="2"/>
  <c r="R430" i="2"/>
  <c r="P430" i="2"/>
  <c r="BI427" i="2"/>
  <c r="BH427" i="2"/>
  <c r="BG427" i="2"/>
  <c r="BF427" i="2"/>
  <c r="T427" i="2"/>
  <c r="R427" i="2"/>
  <c r="P427" i="2"/>
  <c r="BI424" i="2"/>
  <c r="BH424" i="2"/>
  <c r="BG424" i="2"/>
  <c r="BF424" i="2"/>
  <c r="T424" i="2"/>
  <c r="R424" i="2"/>
  <c r="P424" i="2"/>
  <c r="BI422" i="2"/>
  <c r="BH422" i="2"/>
  <c r="BG422" i="2"/>
  <c r="BF422" i="2"/>
  <c r="T422" i="2"/>
  <c r="R422" i="2"/>
  <c r="P422" i="2"/>
  <c r="BI419" i="2"/>
  <c r="BH419" i="2"/>
  <c r="BG419" i="2"/>
  <c r="BF419" i="2"/>
  <c r="T419" i="2"/>
  <c r="R419" i="2"/>
  <c r="P419" i="2"/>
  <c r="BI417" i="2"/>
  <c r="BH417" i="2"/>
  <c r="BG417" i="2"/>
  <c r="BF417" i="2"/>
  <c r="T417" i="2"/>
  <c r="R417" i="2"/>
  <c r="P417" i="2"/>
  <c r="BI415" i="2"/>
  <c r="BH415" i="2"/>
  <c r="BG415" i="2"/>
  <c r="BF415" i="2"/>
  <c r="T415" i="2"/>
  <c r="R415" i="2"/>
  <c r="P415" i="2"/>
  <c r="BI413" i="2"/>
  <c r="BH413" i="2"/>
  <c r="BG413" i="2"/>
  <c r="BF413" i="2"/>
  <c r="T413" i="2"/>
  <c r="R413" i="2"/>
  <c r="P413" i="2"/>
  <c r="BI411" i="2"/>
  <c r="BH411" i="2"/>
  <c r="BG411" i="2"/>
  <c r="BF411" i="2"/>
  <c r="T411" i="2"/>
  <c r="R411" i="2"/>
  <c r="P411" i="2"/>
  <c r="BI409" i="2"/>
  <c r="BH409" i="2"/>
  <c r="BG409" i="2"/>
  <c r="BF409" i="2"/>
  <c r="T409" i="2"/>
  <c r="R409" i="2"/>
  <c r="P409" i="2"/>
  <c r="BI407" i="2"/>
  <c r="BH407" i="2"/>
  <c r="BG407" i="2"/>
  <c r="BF407" i="2"/>
  <c r="T407" i="2"/>
  <c r="R407" i="2"/>
  <c r="P407" i="2"/>
  <c r="BI405" i="2"/>
  <c r="BH405" i="2"/>
  <c r="BG405" i="2"/>
  <c r="BF405" i="2"/>
  <c r="T405" i="2"/>
  <c r="R405" i="2"/>
  <c r="P405" i="2"/>
  <c r="BI402" i="2"/>
  <c r="BH402" i="2"/>
  <c r="BG402" i="2"/>
  <c r="BF402" i="2"/>
  <c r="T402" i="2"/>
  <c r="R402" i="2"/>
  <c r="P402" i="2"/>
  <c r="BI399" i="2"/>
  <c r="BH399" i="2"/>
  <c r="BG399" i="2"/>
  <c r="BF399" i="2"/>
  <c r="T399" i="2"/>
  <c r="R399" i="2"/>
  <c r="P399" i="2"/>
  <c r="BI396" i="2"/>
  <c r="BH396" i="2"/>
  <c r="BG396" i="2"/>
  <c r="BF396" i="2"/>
  <c r="T396" i="2"/>
  <c r="R396" i="2"/>
  <c r="P396" i="2"/>
  <c r="BI393" i="2"/>
  <c r="BH393" i="2"/>
  <c r="BG393" i="2"/>
  <c r="BF393" i="2"/>
  <c r="T393" i="2"/>
  <c r="R393" i="2"/>
  <c r="P393" i="2"/>
  <c r="BI390" i="2"/>
  <c r="BH390" i="2"/>
  <c r="BG390" i="2"/>
  <c r="BF390" i="2"/>
  <c r="T390" i="2"/>
  <c r="R390" i="2"/>
  <c r="P390" i="2"/>
  <c r="BI387" i="2"/>
  <c r="BH387" i="2"/>
  <c r="BG387" i="2"/>
  <c r="BF387" i="2"/>
  <c r="T387" i="2"/>
  <c r="R387" i="2"/>
  <c r="P387" i="2"/>
  <c r="BI385" i="2"/>
  <c r="BH385" i="2"/>
  <c r="BG385" i="2"/>
  <c r="BF385" i="2"/>
  <c r="T385" i="2"/>
  <c r="R385" i="2"/>
  <c r="P385" i="2"/>
  <c r="BI383" i="2"/>
  <c r="BH383" i="2"/>
  <c r="BG383" i="2"/>
  <c r="BF383" i="2"/>
  <c r="T383" i="2"/>
  <c r="R383" i="2"/>
  <c r="P383" i="2"/>
  <c r="BI381" i="2"/>
  <c r="BH381" i="2"/>
  <c r="BG381" i="2"/>
  <c r="BF381" i="2"/>
  <c r="T381" i="2"/>
  <c r="R381" i="2"/>
  <c r="P381" i="2"/>
  <c r="BI379" i="2"/>
  <c r="BH379" i="2"/>
  <c r="BG379" i="2"/>
  <c r="BF379" i="2"/>
  <c r="T379" i="2"/>
  <c r="R379" i="2"/>
  <c r="P379" i="2"/>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7" i="2"/>
  <c r="BH357" i="2"/>
  <c r="BG357" i="2"/>
  <c r="BF357" i="2"/>
  <c r="T357" i="2"/>
  <c r="R357" i="2"/>
  <c r="P357" i="2"/>
  <c r="BI355" i="2"/>
  <c r="BH355" i="2"/>
  <c r="BG355" i="2"/>
  <c r="BF355" i="2"/>
  <c r="T355" i="2"/>
  <c r="R355" i="2"/>
  <c r="P355" i="2"/>
  <c r="BI352" i="2"/>
  <c r="BH352" i="2"/>
  <c r="BG352" i="2"/>
  <c r="BF352" i="2"/>
  <c r="T352" i="2"/>
  <c r="R352" i="2"/>
  <c r="P352" i="2"/>
  <c r="BI349" i="2"/>
  <c r="BH349" i="2"/>
  <c r="BG349" i="2"/>
  <c r="BF349" i="2"/>
  <c r="T349" i="2"/>
  <c r="R349" i="2"/>
  <c r="P349" i="2"/>
  <c r="BI346" i="2"/>
  <c r="BH346" i="2"/>
  <c r="BG346" i="2"/>
  <c r="BF346" i="2"/>
  <c r="T346" i="2"/>
  <c r="R346" i="2"/>
  <c r="P346" i="2"/>
  <c r="BI343" i="2"/>
  <c r="BH343" i="2"/>
  <c r="BG343" i="2"/>
  <c r="BF343" i="2"/>
  <c r="T343" i="2"/>
  <c r="R343" i="2"/>
  <c r="P343" i="2"/>
  <c r="BI340" i="2"/>
  <c r="BH340" i="2"/>
  <c r="BG340" i="2"/>
  <c r="BF340" i="2"/>
  <c r="T340" i="2"/>
  <c r="R340" i="2"/>
  <c r="P340"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8" i="2"/>
  <c r="BH328" i="2"/>
  <c r="BG328" i="2"/>
  <c r="BF328" i="2"/>
  <c r="T328" i="2"/>
  <c r="R328" i="2"/>
  <c r="P328" i="2"/>
  <c r="BI325" i="2"/>
  <c r="BH325" i="2"/>
  <c r="BG325" i="2"/>
  <c r="BF325" i="2"/>
  <c r="T325" i="2"/>
  <c r="R325" i="2"/>
  <c r="P325" i="2"/>
  <c r="BI322" i="2"/>
  <c r="BH322" i="2"/>
  <c r="BG322" i="2"/>
  <c r="BF322" i="2"/>
  <c r="T322" i="2"/>
  <c r="R322" i="2"/>
  <c r="P322" i="2"/>
  <c r="BI319" i="2"/>
  <c r="BH319" i="2"/>
  <c r="BG319" i="2"/>
  <c r="BF319" i="2"/>
  <c r="T319" i="2"/>
  <c r="R319" i="2"/>
  <c r="P319" i="2"/>
  <c r="BI316" i="2"/>
  <c r="BH316" i="2"/>
  <c r="BG316" i="2"/>
  <c r="BF316" i="2"/>
  <c r="T316" i="2"/>
  <c r="R316" i="2"/>
  <c r="P316" i="2"/>
  <c r="BI314" i="2"/>
  <c r="BH314" i="2"/>
  <c r="BG314" i="2"/>
  <c r="BF314" i="2"/>
  <c r="T314" i="2"/>
  <c r="R314" i="2"/>
  <c r="P314" i="2"/>
  <c r="BI312" i="2"/>
  <c r="BH312" i="2"/>
  <c r="BG312" i="2"/>
  <c r="BF312" i="2"/>
  <c r="T312" i="2"/>
  <c r="R312" i="2"/>
  <c r="P312" i="2"/>
  <c r="BI310" i="2"/>
  <c r="BH310" i="2"/>
  <c r="BG310" i="2"/>
  <c r="BF310" i="2"/>
  <c r="T310" i="2"/>
  <c r="R310" i="2"/>
  <c r="P310" i="2"/>
  <c r="BI308" i="2"/>
  <c r="BH308" i="2"/>
  <c r="BG308" i="2"/>
  <c r="BF308" i="2"/>
  <c r="T308" i="2"/>
  <c r="R308" i="2"/>
  <c r="P308" i="2"/>
  <c r="BI306" i="2"/>
  <c r="BH306" i="2"/>
  <c r="BG306" i="2"/>
  <c r="BF306" i="2"/>
  <c r="T306" i="2"/>
  <c r="R306" i="2"/>
  <c r="P306" i="2"/>
  <c r="BI303" i="2"/>
  <c r="BH303" i="2"/>
  <c r="BG303" i="2"/>
  <c r="BF303" i="2"/>
  <c r="T303" i="2"/>
  <c r="R303" i="2"/>
  <c r="P303"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1" i="2"/>
  <c r="BH291" i="2"/>
  <c r="BG291" i="2"/>
  <c r="BF291" i="2"/>
  <c r="T291" i="2"/>
  <c r="R291" i="2"/>
  <c r="P291" i="2"/>
  <c r="BI289" i="2"/>
  <c r="BH289" i="2"/>
  <c r="BG289" i="2"/>
  <c r="BF289" i="2"/>
  <c r="T289" i="2"/>
  <c r="R289" i="2"/>
  <c r="P289" i="2"/>
  <c r="BI286" i="2"/>
  <c r="BH286" i="2"/>
  <c r="BG286" i="2"/>
  <c r="BF286" i="2"/>
  <c r="T286" i="2"/>
  <c r="R286" i="2"/>
  <c r="P286" i="2"/>
  <c r="BI283" i="2"/>
  <c r="BH283" i="2"/>
  <c r="BG283" i="2"/>
  <c r="BF283" i="2"/>
  <c r="T283" i="2"/>
  <c r="R283" i="2"/>
  <c r="P283" i="2"/>
  <c r="BI280" i="2"/>
  <c r="BH280" i="2"/>
  <c r="BG280" i="2"/>
  <c r="BF280" i="2"/>
  <c r="T280" i="2"/>
  <c r="R280" i="2"/>
  <c r="P280" i="2"/>
  <c r="BI277" i="2"/>
  <c r="BH277" i="2"/>
  <c r="BG277" i="2"/>
  <c r="BF277" i="2"/>
  <c r="T277" i="2"/>
  <c r="R277" i="2"/>
  <c r="P277" i="2"/>
  <c r="BI274" i="2"/>
  <c r="BH274" i="2"/>
  <c r="BG274" i="2"/>
  <c r="BF274" i="2"/>
  <c r="T274" i="2"/>
  <c r="R274" i="2"/>
  <c r="P274" i="2"/>
  <c r="BI271" i="2"/>
  <c r="BH271" i="2"/>
  <c r="BG271" i="2"/>
  <c r="BF271" i="2"/>
  <c r="T271" i="2"/>
  <c r="R271" i="2"/>
  <c r="P271" i="2"/>
  <c r="BI268" i="2"/>
  <c r="BH268" i="2"/>
  <c r="BG268" i="2"/>
  <c r="BF268" i="2"/>
  <c r="T268" i="2"/>
  <c r="R268" i="2"/>
  <c r="P268" i="2"/>
  <c r="BI266" i="2"/>
  <c r="BH266" i="2"/>
  <c r="BG266" i="2"/>
  <c r="BF266" i="2"/>
  <c r="T266" i="2"/>
  <c r="R266" i="2"/>
  <c r="P266" i="2"/>
  <c r="BI263" i="2"/>
  <c r="BH263" i="2"/>
  <c r="BG263" i="2"/>
  <c r="BF263" i="2"/>
  <c r="T263" i="2"/>
  <c r="R263" i="2"/>
  <c r="P263"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2" i="2"/>
  <c r="BH252" i="2"/>
  <c r="BG252" i="2"/>
  <c r="BF252" i="2"/>
  <c r="T252" i="2"/>
  <c r="R252" i="2"/>
  <c r="P252" i="2"/>
  <c r="BI249" i="2"/>
  <c r="BH249" i="2"/>
  <c r="BG249" i="2"/>
  <c r="BF249" i="2"/>
  <c r="T249" i="2"/>
  <c r="R249" i="2"/>
  <c r="P249" i="2"/>
  <c r="BI247" i="2"/>
  <c r="BH247" i="2"/>
  <c r="BG247" i="2"/>
  <c r="BF247" i="2"/>
  <c r="T247" i="2"/>
  <c r="R247" i="2"/>
  <c r="P247" i="2"/>
  <c r="BI245" i="2"/>
  <c r="BH245" i="2"/>
  <c r="BG245" i="2"/>
  <c r="BF245" i="2"/>
  <c r="T245" i="2"/>
  <c r="R245" i="2"/>
  <c r="P245" i="2"/>
  <c r="BI242" i="2"/>
  <c r="BH242" i="2"/>
  <c r="BG242" i="2"/>
  <c r="BF242" i="2"/>
  <c r="T242" i="2"/>
  <c r="R242" i="2"/>
  <c r="P242"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0" i="2"/>
  <c r="BH230" i="2"/>
  <c r="BG230" i="2"/>
  <c r="BF230" i="2"/>
  <c r="T230" i="2"/>
  <c r="R230" i="2"/>
  <c r="P230" i="2"/>
  <c r="BI227" i="2"/>
  <c r="BH227" i="2"/>
  <c r="BG227" i="2"/>
  <c r="BF227" i="2"/>
  <c r="T227" i="2"/>
  <c r="R227" i="2"/>
  <c r="P227" i="2"/>
  <c r="BI225" i="2"/>
  <c r="BH225" i="2"/>
  <c r="BG225" i="2"/>
  <c r="BF225" i="2"/>
  <c r="T225" i="2"/>
  <c r="R225" i="2"/>
  <c r="P225"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3" i="2"/>
  <c r="BH213" i="2"/>
  <c r="BG213" i="2"/>
  <c r="BF213" i="2"/>
  <c r="T213" i="2"/>
  <c r="R213" i="2"/>
  <c r="P213" i="2"/>
  <c r="BI210" i="2"/>
  <c r="BH210" i="2"/>
  <c r="BG210" i="2"/>
  <c r="BF210" i="2"/>
  <c r="T210" i="2"/>
  <c r="R210" i="2"/>
  <c r="P210" i="2"/>
  <c r="BI205" i="2"/>
  <c r="BH205" i="2"/>
  <c r="BG205" i="2"/>
  <c r="BF205" i="2"/>
  <c r="T205" i="2"/>
  <c r="R205" i="2"/>
  <c r="P205" i="2"/>
  <c r="BI198" i="2"/>
  <c r="BH198" i="2"/>
  <c r="BG198" i="2"/>
  <c r="BF198" i="2"/>
  <c r="T198" i="2"/>
  <c r="R198" i="2"/>
  <c r="P198" i="2"/>
  <c r="BI191" i="2"/>
  <c r="BH191" i="2"/>
  <c r="BG191" i="2"/>
  <c r="BF191" i="2"/>
  <c r="T191" i="2"/>
  <c r="R191" i="2"/>
  <c r="P191"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9" i="2"/>
  <c r="BH169" i="2"/>
  <c r="BG169" i="2"/>
  <c r="BF169" i="2"/>
  <c r="T169" i="2"/>
  <c r="R169" i="2"/>
  <c r="P169"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38" i="2"/>
  <c r="BH138" i="2"/>
  <c r="BG138" i="2"/>
  <c r="BF138" i="2"/>
  <c r="T138" i="2"/>
  <c r="R138" i="2"/>
  <c r="P138" i="2"/>
  <c r="BI136" i="2"/>
  <c r="BH136" i="2"/>
  <c r="BG136" i="2"/>
  <c r="BF136" i="2"/>
  <c r="T136" i="2"/>
  <c r="R136" i="2"/>
  <c r="P136" i="2"/>
  <c r="BI133" i="2"/>
  <c r="BH133" i="2"/>
  <c r="BG133" i="2"/>
  <c r="BF133" i="2"/>
  <c r="T133" i="2"/>
  <c r="R133" i="2"/>
  <c r="P133" i="2"/>
  <c r="BI131" i="2"/>
  <c r="BH131" i="2"/>
  <c r="BG131" i="2"/>
  <c r="BF131" i="2"/>
  <c r="T131" i="2"/>
  <c r="R131" i="2"/>
  <c r="P131" i="2"/>
  <c r="BI128" i="2"/>
  <c r="BH128" i="2"/>
  <c r="BG128" i="2"/>
  <c r="BF128" i="2"/>
  <c r="T128" i="2"/>
  <c r="R128" i="2"/>
  <c r="P128" i="2"/>
  <c r="BI126" i="2"/>
  <c r="BH126" i="2"/>
  <c r="BG126" i="2"/>
  <c r="BF126" i="2"/>
  <c r="T126" i="2"/>
  <c r="R126" i="2"/>
  <c r="P126" i="2"/>
  <c r="F119" i="2"/>
  <c r="F117" i="2"/>
  <c r="E115" i="2"/>
  <c r="F93" i="2"/>
  <c r="F91" i="2"/>
  <c r="E89" i="2"/>
  <c r="J26" i="2"/>
  <c r="E26" i="2"/>
  <c r="J120" i="2"/>
  <c r="J25" i="2"/>
  <c r="J23" i="2"/>
  <c r="E23" i="2"/>
  <c r="J119" i="2"/>
  <c r="J22" i="2"/>
  <c r="J20" i="2"/>
  <c r="E20" i="2"/>
  <c r="F120" i="2"/>
  <c r="J19" i="2"/>
  <c r="J14" i="2"/>
  <c r="J117" i="2" s="1"/>
  <c r="E7" i="2"/>
  <c r="E85" i="2" s="1"/>
  <c r="L90" i="1"/>
  <c r="AM90" i="1"/>
  <c r="AM89" i="1"/>
  <c r="L89" i="1"/>
  <c r="AM87" i="1"/>
  <c r="L87" i="1"/>
  <c r="L85" i="1"/>
  <c r="L84" i="1"/>
  <c r="BK139" i="6"/>
  <c r="J119" i="6"/>
  <c r="J178" i="5"/>
  <c r="J170" i="5"/>
  <c r="BK162" i="5"/>
  <c r="BK460" i="4"/>
  <c r="J460" i="4"/>
  <c r="BK457" i="4"/>
  <c r="J457" i="4"/>
  <c r="BK455" i="4"/>
  <c r="J439" i="4"/>
  <c r="BK425" i="4"/>
  <c r="BK423" i="4"/>
  <c r="J419" i="4"/>
  <c r="J417" i="4"/>
  <c r="J414" i="4"/>
  <c r="J410" i="4"/>
  <c r="BK405" i="4"/>
  <c r="BK389" i="4"/>
  <c r="BK385" i="4"/>
  <c r="J372" i="4"/>
  <c r="BK366" i="4"/>
  <c r="BK360" i="4"/>
  <c r="J348" i="4"/>
  <c r="J336" i="4"/>
  <c r="J321" i="4"/>
  <c r="BK305" i="4"/>
  <c r="J283" i="4"/>
  <c r="J276" i="4"/>
  <c r="J255" i="4"/>
  <c r="BK248" i="4"/>
  <c r="J248" i="4"/>
  <c r="J241" i="4"/>
  <c r="BK227" i="4"/>
  <c r="BK222" i="4"/>
  <c r="J204" i="4"/>
  <c r="J199" i="4"/>
  <c r="J196" i="4"/>
  <c r="BK187" i="4"/>
  <c r="BK180" i="4"/>
  <c r="BK172" i="4"/>
  <c r="BK170" i="4"/>
  <c r="BK167" i="4"/>
  <c r="BK164" i="4"/>
  <c r="BK161" i="4"/>
  <c r="J158" i="4"/>
  <c r="J153" i="4"/>
  <c r="BK149" i="4"/>
  <c r="BK147" i="4"/>
  <c r="J139" i="4"/>
  <c r="J135" i="4"/>
  <c r="BK129" i="4"/>
  <c r="BK191" i="3"/>
  <c r="BK188" i="3"/>
  <c r="BK186" i="3"/>
  <c r="J184" i="3"/>
  <c r="BK177" i="3"/>
  <c r="J174" i="3"/>
  <c r="J171" i="3"/>
  <c r="J166" i="3"/>
  <c r="BK161" i="3"/>
  <c r="BK156" i="3"/>
  <c r="BK148" i="3"/>
  <c r="J145" i="3"/>
  <c r="J142" i="3"/>
  <c r="BK137" i="3"/>
  <c r="J134" i="3"/>
  <c r="J507" i="2"/>
  <c r="J504" i="2"/>
  <c r="J501" i="2"/>
  <c r="J498" i="2"/>
  <c r="BK492" i="2"/>
  <c r="BK487" i="2"/>
  <c r="J484" i="2"/>
  <c r="BK474" i="2"/>
  <c r="BK472" i="2"/>
  <c r="J470" i="2"/>
  <c r="BK468" i="2"/>
  <c r="J466" i="2"/>
  <c r="BK460" i="2"/>
  <c r="BK456" i="2"/>
  <c r="J454" i="2"/>
  <c r="BK452" i="2"/>
  <c r="J450" i="2"/>
  <c r="BK448" i="2"/>
  <c r="BK444" i="2"/>
  <c r="BK438" i="2"/>
  <c r="BK436" i="2"/>
  <c r="BK433" i="2"/>
  <c r="J430" i="2"/>
  <c r="J427" i="2"/>
  <c r="J422" i="2"/>
  <c r="J419" i="2"/>
  <c r="J417" i="2"/>
  <c r="BK415" i="2"/>
  <c r="J415" i="2"/>
  <c r="BK413" i="2"/>
  <c r="J413" i="2"/>
  <c r="BK411" i="2"/>
  <c r="BK409" i="2"/>
  <c r="J407" i="2"/>
  <c r="BK405" i="2"/>
  <c r="J402" i="2"/>
  <c r="BK399" i="2"/>
  <c r="J396" i="2"/>
  <c r="J393" i="2"/>
  <c r="J385" i="2"/>
  <c r="BK383" i="2"/>
  <c r="J381" i="2"/>
  <c r="BK379" i="2"/>
  <c r="BK377" i="2"/>
  <c r="J375" i="2"/>
  <c r="BK371" i="2"/>
  <c r="BK369" i="2"/>
  <c r="BK367" i="2"/>
  <c r="J365" i="2"/>
  <c r="BK363" i="2"/>
  <c r="BK361" i="2"/>
  <c r="J359" i="2"/>
  <c r="J357" i="2"/>
  <c r="J355" i="2"/>
  <c r="J352" i="2"/>
  <c r="BK346" i="2"/>
  <c r="BK340" i="2"/>
  <c r="J337" i="2"/>
  <c r="J335" i="2"/>
  <c r="J333" i="2"/>
  <c r="J331" i="2"/>
  <c r="J325" i="2"/>
  <c r="J322" i="2"/>
  <c r="J319" i="2"/>
  <c r="BK316" i="2"/>
  <c r="BK314" i="2"/>
  <c r="J310" i="2"/>
  <c r="BK308" i="2"/>
  <c r="BK303" i="2"/>
  <c r="J300" i="2"/>
  <c r="BK298" i="2"/>
  <c r="BK296" i="2"/>
  <c r="J294" i="2"/>
  <c r="J291" i="2"/>
  <c r="J289" i="2"/>
  <c r="J286" i="2"/>
  <c r="BK280" i="2"/>
  <c r="J277" i="2"/>
  <c r="BK274" i="2"/>
  <c r="J271" i="2"/>
  <c r="J268" i="2"/>
  <c r="J266" i="2"/>
  <c r="J263" i="2"/>
  <c r="J259" i="2"/>
  <c r="J255" i="2"/>
  <c r="BK247" i="2"/>
  <c r="BK245" i="2"/>
  <c r="J242" i="2"/>
  <c r="BK237" i="2"/>
  <c r="J233" i="2"/>
  <c r="J230" i="2"/>
  <c r="J225" i="2"/>
  <c r="BK222" i="2"/>
  <c r="J220" i="2"/>
  <c r="BK213" i="2"/>
  <c r="BK210" i="2"/>
  <c r="BK198" i="2"/>
  <c r="BK180" i="2"/>
  <c r="J177" i="2"/>
  <c r="J174" i="2"/>
  <c r="J169" i="2"/>
  <c r="J166" i="2"/>
  <c r="BK164" i="2"/>
  <c r="BK159" i="2"/>
  <c r="J152" i="2"/>
  <c r="J143" i="2"/>
  <c r="J138" i="2"/>
  <c r="J136" i="2"/>
  <c r="J133" i="2"/>
  <c r="BK131" i="2"/>
  <c r="BK128" i="2"/>
  <c r="BK142" i="6"/>
  <c r="J137" i="6"/>
  <c r="BK134" i="6"/>
  <c r="BK131" i="6"/>
  <c r="J131" i="6"/>
  <c r="BK125" i="6"/>
  <c r="BK121" i="6"/>
  <c r="J187" i="5"/>
  <c r="BK180" i="5"/>
  <c r="BK178" i="5"/>
  <c r="J176" i="5"/>
  <c r="BK155" i="5"/>
  <c r="J139" i="5"/>
  <c r="J125" i="5"/>
  <c r="BK453" i="4"/>
  <c r="BK444" i="4"/>
  <c r="J441" i="4"/>
  <c r="J433" i="4"/>
  <c r="BK427" i="4"/>
  <c r="BK419" i="4"/>
  <c r="BK417" i="4"/>
  <c r="BK412" i="4"/>
  <c r="BK410" i="4"/>
  <c r="J405" i="4"/>
  <c r="BK399" i="4"/>
  <c r="BK391" i="4"/>
  <c r="J387" i="4"/>
  <c r="J360" i="4"/>
  <c r="J354" i="4"/>
  <c r="BK346" i="4"/>
  <c r="BK338" i="4"/>
  <c r="BK336" i="4"/>
  <c r="J334" i="4"/>
  <c r="BK319" i="4"/>
  <c r="J305" i="4"/>
  <c r="BK303" i="4"/>
  <c r="J289" i="4"/>
  <c r="J270" i="4"/>
  <c r="J230" i="4"/>
  <c r="BK217" i="4"/>
  <c r="J213" i="4"/>
  <c r="BK204" i="4"/>
  <c r="BK193" i="4"/>
  <c r="J193" i="4"/>
  <c r="BK190" i="4"/>
  <c r="J190" i="4"/>
  <c r="J187" i="4"/>
  <c r="J184" i="4"/>
  <c r="BK176" i="4"/>
  <c r="J172" i="4"/>
  <c r="J170" i="4"/>
  <c r="J167" i="4"/>
  <c r="J164" i="4"/>
  <c r="BK158" i="4"/>
  <c r="BK153" i="4"/>
  <c r="J151" i="4"/>
  <c r="J149" i="4"/>
  <c r="J143" i="4"/>
  <c r="BK135" i="4"/>
  <c r="J133" i="4"/>
  <c r="J129" i="4"/>
  <c r="BK196" i="3"/>
  <c r="J193" i="3"/>
  <c r="BK184" i="3"/>
  <c r="BK182" i="3"/>
  <c r="BK180" i="3"/>
  <c r="BK171" i="3"/>
  <c r="J168" i="3"/>
  <c r="BK164" i="3"/>
  <c r="BK159" i="3"/>
  <c r="J156" i="3"/>
  <c r="BK154" i="3"/>
  <c r="J151" i="3"/>
  <c r="BK145" i="3"/>
  <c r="BK142" i="3"/>
  <c r="BK139" i="3"/>
  <c r="BK132" i="3"/>
  <c r="J130" i="3"/>
  <c r="J128" i="3"/>
  <c r="J126" i="3"/>
  <c r="BK522" i="2"/>
  <c r="J522" i="2"/>
  <c r="BK519" i="2"/>
  <c r="J519" i="2"/>
  <c r="BK516" i="2"/>
  <c r="J516" i="2"/>
  <c r="BK513" i="2"/>
  <c r="BK510" i="2"/>
  <c r="BK507" i="2"/>
  <c r="BK495" i="2"/>
  <c r="BK489" i="2"/>
  <c r="BK484" i="2"/>
  <c r="BK481" i="2"/>
  <c r="J477" i="2"/>
  <c r="J472" i="2"/>
  <c r="BK464" i="2"/>
  <c r="J462" i="2"/>
  <c r="J460" i="2"/>
  <c r="BK458" i="2"/>
  <c r="J456" i="2"/>
  <c r="BK454" i="2"/>
  <c r="BK450" i="2"/>
  <c r="J448" i="2"/>
  <c r="J446" i="2"/>
  <c r="BK442" i="2"/>
  <c r="BK440" i="2"/>
  <c r="J436" i="2"/>
  <c r="J433" i="2"/>
  <c r="BK430" i="2"/>
  <c r="BK424" i="2"/>
  <c r="BK422" i="2"/>
  <c r="BK419" i="2"/>
  <c r="BK417" i="2"/>
  <c r="J411" i="2"/>
  <c r="J409" i="2"/>
  <c r="BK407" i="2"/>
  <c r="BK402" i="2"/>
  <c r="J399" i="2"/>
  <c r="BK393" i="2"/>
  <c r="J390" i="2"/>
  <c r="BK387" i="2"/>
  <c r="BK385" i="2"/>
  <c r="J383" i="2"/>
  <c r="J377" i="2"/>
  <c r="BK373" i="2"/>
  <c r="J369" i="2"/>
  <c r="J367" i="2"/>
  <c r="BK365" i="2"/>
  <c r="BK359" i="2"/>
  <c r="BK355" i="2"/>
  <c r="BK349" i="2"/>
  <c r="J343" i="2"/>
  <c r="BK335" i="2"/>
  <c r="BK331" i="2"/>
  <c r="BK328" i="2"/>
  <c r="BK325" i="2"/>
  <c r="J316" i="2"/>
  <c r="BK312" i="2"/>
  <c r="BK310" i="2"/>
  <c r="J308" i="2"/>
  <c r="BK306" i="2"/>
  <c r="J303" i="2"/>
  <c r="J298" i="2"/>
  <c r="BK289" i="2"/>
  <c r="BK283" i="2"/>
  <c r="J274" i="2"/>
  <c r="BK271" i="2"/>
  <c r="BK263" i="2"/>
  <c r="J261" i="2"/>
  <c r="BK259" i="2"/>
  <c r="J257" i="2"/>
  <c r="BK255" i="2"/>
  <c r="BK252" i="2"/>
  <c r="J249" i="2"/>
  <c r="J247" i="2"/>
  <c r="J245" i="2"/>
  <c r="BK239" i="2"/>
  <c r="J237" i="2"/>
  <c r="BK235" i="2"/>
  <c r="BK230" i="2"/>
  <c r="J227" i="2"/>
  <c r="BK225" i="2"/>
  <c r="J222" i="2"/>
  <c r="BK218" i="2"/>
  <c r="J216" i="2"/>
  <c r="J213" i="2"/>
  <c r="J205" i="2"/>
  <c r="J198" i="2"/>
  <c r="BK191" i="2"/>
  <c r="BK177" i="2"/>
  <c r="BK174" i="2"/>
  <c r="J171" i="2"/>
  <c r="BK166" i="2"/>
  <c r="J164" i="2"/>
  <c r="J162" i="2"/>
  <c r="J159" i="2"/>
  <c r="J156" i="2"/>
  <c r="BK149" i="2"/>
  <c r="BK146" i="2"/>
  <c r="BK143" i="2"/>
  <c r="BK136" i="2"/>
  <c r="BK133" i="2"/>
  <c r="J131" i="2"/>
  <c r="J128" i="2"/>
  <c r="BK126" i="2"/>
  <c r="AS95" i="1"/>
  <c r="J142" i="6"/>
  <c r="BK137" i="6"/>
  <c r="J134" i="6"/>
  <c r="BK128" i="6"/>
  <c r="BK123" i="6"/>
  <c r="J121" i="6"/>
  <c r="BK119" i="6"/>
  <c r="J180" i="5"/>
  <c r="BK176" i="5"/>
  <c r="BK170" i="5"/>
  <c r="J162" i="5"/>
  <c r="BK141" i="5"/>
  <c r="BK139" i="5"/>
  <c r="BK125" i="5"/>
  <c r="J453" i="4"/>
  <c r="BK451" i="4"/>
  <c r="J427" i="4"/>
  <c r="J423" i="4"/>
  <c r="J412" i="4"/>
  <c r="J408" i="4"/>
  <c r="J399" i="4"/>
  <c r="J394" i="4"/>
  <c r="J391" i="4"/>
  <c r="BK387" i="4"/>
  <c r="J379" i="4"/>
  <c r="BK372" i="4"/>
  <c r="J366" i="4"/>
  <c r="BK362" i="4"/>
  <c r="BK354" i="4"/>
  <c r="BK348" i="4"/>
  <c r="BK321" i="4"/>
  <c r="J319" i="4"/>
  <c r="BK289" i="4"/>
  <c r="BK283" i="4"/>
  <c r="BK276" i="4"/>
  <c r="BK270" i="4"/>
  <c r="J263" i="4"/>
  <c r="BK241" i="4"/>
  <c r="BK230" i="4"/>
  <c r="J227" i="4"/>
  <c r="J222" i="4"/>
  <c r="BK209" i="4"/>
  <c r="BK199" i="4"/>
  <c r="BK184" i="4"/>
  <c r="J180" i="4"/>
  <c r="J176" i="4"/>
  <c r="J161" i="4"/>
  <c r="BK151" i="4"/>
  <c r="J147" i="4"/>
  <c r="BK143" i="4"/>
  <c r="BK139" i="4"/>
  <c r="BK133" i="4"/>
  <c r="J196" i="3"/>
  <c r="BK193" i="3"/>
  <c r="J191" i="3"/>
  <c r="J188" i="3"/>
  <c r="J186" i="3"/>
  <c r="J182" i="3"/>
  <c r="J180" i="3"/>
  <c r="J177" i="3"/>
  <c r="BK174" i="3"/>
  <c r="BK168" i="3"/>
  <c r="BK166" i="3"/>
  <c r="J164" i="3"/>
  <c r="J161" i="3"/>
  <c r="J159" i="3"/>
  <c r="J154" i="3"/>
  <c r="BK151" i="3"/>
  <c r="J148" i="3"/>
  <c r="J139" i="3"/>
  <c r="J137" i="3"/>
  <c r="BK134" i="3"/>
  <c r="J132" i="3"/>
  <c r="BK130" i="3"/>
  <c r="BK128" i="3"/>
  <c r="BK126" i="3"/>
  <c r="J513" i="2"/>
  <c r="J510" i="2"/>
  <c r="BK504" i="2"/>
  <c r="BK501" i="2"/>
  <c r="BK498" i="2"/>
  <c r="J495" i="2"/>
  <c r="J492" i="2"/>
  <c r="J489" i="2"/>
  <c r="J487" i="2"/>
  <c r="J481" i="2"/>
  <c r="BK477" i="2"/>
  <c r="J474" i="2"/>
  <c r="BK470" i="2"/>
  <c r="J468" i="2"/>
  <c r="BK466" i="2"/>
  <c r="J464" i="2"/>
  <c r="BK462" i="2"/>
  <c r="J458" i="2"/>
  <c r="J452" i="2"/>
  <c r="BK446" i="2"/>
  <c r="J444" i="2"/>
  <c r="J442" i="2"/>
  <c r="J440" i="2"/>
  <c r="J438" i="2"/>
  <c r="BK427" i="2"/>
  <c r="J424" i="2"/>
  <c r="J405" i="2"/>
  <c r="BK396" i="2"/>
  <c r="BK390" i="2"/>
  <c r="J387" i="2"/>
  <c r="BK381" i="2"/>
  <c r="J379" i="2"/>
  <c r="BK375" i="2"/>
  <c r="J373" i="2"/>
  <c r="J371" i="2"/>
  <c r="J363" i="2"/>
  <c r="J361" i="2"/>
  <c r="BK357" i="2"/>
  <c r="BK352" i="2"/>
  <c r="J349" i="2"/>
  <c r="J346" i="2"/>
  <c r="BK343" i="2"/>
  <c r="J340" i="2"/>
  <c r="BK337" i="2"/>
  <c r="BK333" i="2"/>
  <c r="J328" i="2"/>
  <c r="BK322" i="2"/>
  <c r="BK319" i="2"/>
  <c r="J314" i="2"/>
  <c r="J312" i="2"/>
  <c r="J306" i="2"/>
  <c r="BK300" i="2"/>
  <c r="J296" i="2"/>
  <c r="BK294" i="2"/>
  <c r="BK291" i="2"/>
  <c r="BK286" i="2"/>
  <c r="J283" i="2"/>
  <c r="J280" i="2"/>
  <c r="BK277" i="2"/>
  <c r="BK268" i="2"/>
  <c r="BK266" i="2"/>
  <c r="BK261" i="2"/>
  <c r="BK257" i="2"/>
  <c r="J252" i="2"/>
  <c r="BK249" i="2"/>
  <c r="BK242" i="2"/>
  <c r="J239" i="2"/>
  <c r="J235" i="2"/>
  <c r="BK233" i="2"/>
  <c r="BK227" i="2"/>
  <c r="BK220" i="2"/>
  <c r="J218" i="2"/>
  <c r="BK216" i="2"/>
  <c r="J210" i="2"/>
  <c r="BK205" i="2"/>
  <c r="J191" i="2"/>
  <c r="J180" i="2"/>
  <c r="BK171" i="2"/>
  <c r="BK169" i="2"/>
  <c r="BK162" i="2"/>
  <c r="BK156" i="2"/>
  <c r="BK152" i="2"/>
  <c r="J149" i="2"/>
  <c r="J146" i="2"/>
  <c r="BK138" i="2"/>
  <c r="J126" i="2"/>
  <c r="AS98" i="1"/>
  <c r="J139" i="6"/>
  <c r="J128" i="6"/>
  <c r="J125" i="6"/>
  <c r="J123" i="6"/>
  <c r="BK187" i="5"/>
  <c r="J155" i="5"/>
  <c r="J141" i="5"/>
  <c r="J455" i="4"/>
  <c r="J451" i="4"/>
  <c r="J444" i="4"/>
  <c r="BK441" i="4"/>
  <c r="BK439" i="4"/>
  <c r="BK433" i="4"/>
  <c r="J425" i="4"/>
  <c r="BK414" i="4"/>
  <c r="BK408" i="4"/>
  <c r="BK394" i="4"/>
  <c r="J389" i="4"/>
  <c r="J385" i="4"/>
  <c r="BK379" i="4"/>
  <c r="J362" i="4"/>
  <c r="J346" i="4"/>
  <c r="J338" i="4"/>
  <c r="BK334" i="4"/>
  <c r="J303" i="4"/>
  <c r="BK263" i="4"/>
  <c r="BK255" i="4"/>
  <c r="J217" i="4"/>
  <c r="BK213" i="4"/>
  <c r="J209" i="4"/>
  <c r="BK196" i="4"/>
  <c r="P128" i="4" l="1"/>
  <c r="BK229" i="4"/>
  <c r="J229" i="4" s="1"/>
  <c r="J101" i="4" s="1"/>
  <c r="BK393" i="4"/>
  <c r="J393" i="4" s="1"/>
  <c r="J102" i="4" s="1"/>
  <c r="BK416" i="4"/>
  <c r="J416" i="4" s="1"/>
  <c r="J103" i="4" s="1"/>
  <c r="BK443" i="4"/>
  <c r="J443" i="4"/>
  <c r="J104" i="4" s="1"/>
  <c r="BK118" i="6"/>
  <c r="J118" i="6" s="1"/>
  <c r="J97" i="6" s="1"/>
  <c r="BK125" i="2"/>
  <c r="BK124" i="2" s="1"/>
  <c r="J124" i="2" s="1"/>
  <c r="J99" i="2" s="1"/>
  <c r="R125" i="2"/>
  <c r="R124" i="2" s="1"/>
  <c r="BK480" i="2"/>
  <c r="J480" i="2"/>
  <c r="J101" i="2" s="1"/>
  <c r="T480" i="2"/>
  <c r="P125" i="3"/>
  <c r="P124" i="3"/>
  <c r="BK190" i="3"/>
  <c r="J190" i="3" s="1"/>
  <c r="J101" i="3" s="1"/>
  <c r="R190" i="3"/>
  <c r="T128" i="4"/>
  <c r="T229" i="4"/>
  <c r="T393" i="4"/>
  <c r="R416" i="4"/>
  <c r="P443" i="4"/>
  <c r="P124" i="5"/>
  <c r="P123" i="5" s="1"/>
  <c r="P122" i="5" s="1"/>
  <c r="AU100" i="1" s="1"/>
  <c r="R118" i="6"/>
  <c r="R117" i="6" s="1"/>
  <c r="T125" i="2"/>
  <c r="T124" i="2" s="1"/>
  <c r="T123" i="2" s="1"/>
  <c r="P480" i="2"/>
  <c r="R480" i="2"/>
  <c r="R125" i="3"/>
  <c r="R124" i="3" s="1"/>
  <c r="R123" i="3" s="1"/>
  <c r="P190" i="3"/>
  <c r="BK128" i="4"/>
  <c r="BK127" i="4" s="1"/>
  <c r="J127" i="4" s="1"/>
  <c r="J99" i="4" s="1"/>
  <c r="R229" i="4"/>
  <c r="P393" i="4"/>
  <c r="P416" i="4"/>
  <c r="T443" i="4"/>
  <c r="R124" i="5"/>
  <c r="R123" i="5" s="1"/>
  <c r="R122" i="5" s="1"/>
  <c r="P118" i="6"/>
  <c r="P117" i="6" s="1"/>
  <c r="AU101" i="1" s="1"/>
  <c r="P125" i="2"/>
  <c r="P124" i="2"/>
  <c r="P123" i="2" s="1"/>
  <c r="AU96" i="1" s="1"/>
  <c r="BK125" i="3"/>
  <c r="BK124" i="3"/>
  <c r="J124" i="3" s="1"/>
  <c r="J99" i="3" s="1"/>
  <c r="T125" i="3"/>
  <c r="T124" i="3"/>
  <c r="T190" i="3"/>
  <c r="R128" i="4"/>
  <c r="P229" i="4"/>
  <c r="R393" i="4"/>
  <c r="T416" i="4"/>
  <c r="R443" i="4"/>
  <c r="BK124" i="5"/>
  <c r="J124" i="5"/>
  <c r="J100" i="5" s="1"/>
  <c r="T124" i="5"/>
  <c r="T123" i="5"/>
  <c r="T122" i="5"/>
  <c r="T118" i="6"/>
  <c r="T117" i="6" s="1"/>
  <c r="BE230" i="4"/>
  <c r="BE241" i="4"/>
  <c r="BE283" i="4"/>
  <c r="BE305" i="4"/>
  <c r="BE319" i="4"/>
  <c r="BE348" i="4"/>
  <c r="BE354" i="4"/>
  <c r="BE362" i="4"/>
  <c r="BE389" i="4"/>
  <c r="BE399" i="4"/>
  <c r="BE408" i="4"/>
  <c r="BE410" i="4"/>
  <c r="BE414" i="4"/>
  <c r="BE419" i="4"/>
  <c r="BE444" i="4"/>
  <c r="BE453" i="4"/>
  <c r="E85" i="5"/>
  <c r="F94" i="5"/>
  <c r="BE125" i="5"/>
  <c r="BE170" i="5"/>
  <c r="BE176" i="5"/>
  <c r="J93" i="2"/>
  <c r="E111" i="2"/>
  <c r="BE131" i="2"/>
  <c r="BE136" i="2"/>
  <c r="BE149" i="2"/>
  <c r="BE159" i="2"/>
  <c r="BE166" i="2"/>
  <c r="BE177" i="2"/>
  <c r="BE180" i="2"/>
  <c r="BE210" i="2"/>
  <c r="BE218" i="2"/>
  <c r="BE225" i="2"/>
  <c r="BE230" i="2"/>
  <c r="BE247" i="2"/>
  <c r="BE252" i="2"/>
  <c r="BE255" i="2"/>
  <c r="BE259" i="2"/>
  <c r="BE263" i="2"/>
  <c r="BE266" i="2"/>
  <c r="BE274" i="2"/>
  <c r="BE283" i="2"/>
  <c r="BE289" i="2"/>
  <c r="BE296" i="2"/>
  <c r="BE298" i="2"/>
  <c r="BE303" i="2"/>
  <c r="BE316" i="2"/>
  <c r="BE319" i="2"/>
  <c r="BE328" i="2"/>
  <c r="BE331" i="2"/>
  <c r="BE335" i="2"/>
  <c r="BE369" i="2"/>
  <c r="BE377" i="2"/>
  <c r="BE385" i="2"/>
  <c r="BE399" i="2"/>
  <c r="BE415" i="2"/>
  <c r="BE427" i="2"/>
  <c r="BE433" i="2"/>
  <c r="BE436" i="2"/>
  <c r="BE452" i="2"/>
  <c r="BE456" i="2"/>
  <c r="BE460" i="2"/>
  <c r="BE464" i="2"/>
  <c r="BE474" i="2"/>
  <c r="BE495" i="2"/>
  <c r="BE498" i="2"/>
  <c r="BE501" i="2"/>
  <c r="BE507" i="2"/>
  <c r="BE513" i="2"/>
  <c r="J91" i="3"/>
  <c r="F94" i="3"/>
  <c r="J120" i="3"/>
  <c r="BE126" i="3"/>
  <c r="BE132" i="3"/>
  <c r="BE137" i="3"/>
  <c r="BE145" i="3"/>
  <c r="BE148" i="3"/>
  <c r="BE168" i="3"/>
  <c r="BE171" i="3"/>
  <c r="BE174" i="3"/>
  <c r="BE180" i="3"/>
  <c r="BE188" i="3"/>
  <c r="J122" i="4"/>
  <c r="BE129" i="4"/>
  <c r="BE135" i="4"/>
  <c r="BE139" i="4"/>
  <c r="BE149" i="4"/>
  <c r="BE153" i="4"/>
  <c r="BE164" i="4"/>
  <c r="BE187" i="4"/>
  <c r="BE199" i="4"/>
  <c r="BE213" i="4"/>
  <c r="BE248" i="4"/>
  <c r="BE263" i="4"/>
  <c r="BE303" i="4"/>
  <c r="BE379" i="4"/>
  <c r="BE387" i="4"/>
  <c r="BE417" i="4"/>
  <c r="BE427" i="4"/>
  <c r="J91" i="5"/>
  <c r="BE155" i="5"/>
  <c r="BE178" i="5"/>
  <c r="BE180" i="5"/>
  <c r="BE187" i="5"/>
  <c r="J89" i="6"/>
  <c r="E107" i="6"/>
  <c r="J114" i="6"/>
  <c r="BE131" i="6"/>
  <c r="BE134" i="6"/>
  <c r="J91" i="2"/>
  <c r="F94" i="2"/>
  <c r="BE126" i="2"/>
  <c r="BE128" i="2"/>
  <c r="BE133" i="2"/>
  <c r="BE138" i="2"/>
  <c r="BE143" i="2"/>
  <c r="BE146" i="2"/>
  <c r="BE152" i="2"/>
  <c r="BE169" i="2"/>
  <c r="BE171" i="2"/>
  <c r="BE174" i="2"/>
  <c r="BE205" i="2"/>
  <c r="BE213" i="2"/>
  <c r="BE216" i="2"/>
  <c r="BE222" i="2"/>
  <c r="BE227" i="2"/>
  <c r="BE233" i="2"/>
  <c r="BE245" i="2"/>
  <c r="BE261" i="2"/>
  <c r="BE268" i="2"/>
  <c r="BE280" i="2"/>
  <c r="BE308" i="2"/>
  <c r="BE314" i="2"/>
  <c r="BE325" i="2"/>
  <c r="BE340" i="2"/>
  <c r="BE346" i="2"/>
  <c r="BE352" i="2"/>
  <c r="BE357" i="2"/>
  <c r="BE363" i="2"/>
  <c r="BE365" i="2"/>
  <c r="BE367" i="2"/>
  <c r="BE371" i="2"/>
  <c r="BE381" i="2"/>
  <c r="BE383" i="2"/>
  <c r="BE390" i="2"/>
  <c r="BE396" i="2"/>
  <c r="BE405" i="2"/>
  <c r="BE422" i="2"/>
  <c r="BE438" i="2"/>
  <c r="BE440" i="2"/>
  <c r="BE444" i="2"/>
  <c r="BE448" i="2"/>
  <c r="BE462" i="2"/>
  <c r="BE466" i="2"/>
  <c r="BE470" i="2"/>
  <c r="BE487" i="2"/>
  <c r="BE492" i="2"/>
  <c r="BE504" i="2"/>
  <c r="BE510" i="2"/>
  <c r="BE516" i="2"/>
  <c r="BE519" i="2"/>
  <c r="BE522" i="2"/>
  <c r="J119" i="3"/>
  <c r="BE128" i="3"/>
  <c r="BE130" i="3"/>
  <c r="BE139" i="3"/>
  <c r="BE142" i="3"/>
  <c r="BE151" i="3"/>
  <c r="BE156" i="3"/>
  <c r="BE159" i="3"/>
  <c r="BE161" i="3"/>
  <c r="BE164" i="3"/>
  <c r="BE166" i="3"/>
  <c r="BE177" i="3"/>
  <c r="BE182" i="3"/>
  <c r="BE191" i="3"/>
  <c r="BE196" i="3"/>
  <c r="E114" i="4"/>
  <c r="J120" i="4"/>
  <c r="F123" i="4"/>
  <c r="BE133" i="4"/>
  <c r="BE161" i="4"/>
  <c r="BE167" i="4"/>
  <c r="BE170" i="4"/>
  <c r="BE172" i="4"/>
  <c r="BE176" i="4"/>
  <c r="BE180" i="4"/>
  <c r="BE190" i="4"/>
  <c r="BE193" i="4"/>
  <c r="BE196" i="4"/>
  <c r="BE204" i="4"/>
  <c r="BE217" i="4"/>
  <c r="BE222" i="4"/>
  <c r="BE227" i="4"/>
  <c r="BE255" i="4"/>
  <c r="BE270" i="4"/>
  <c r="BE276" i="4"/>
  <c r="BE334" i="4"/>
  <c r="BE346" i="4"/>
  <c r="BE360" i="4"/>
  <c r="BE366" i="4"/>
  <c r="BE372" i="4"/>
  <c r="BE394" i="4"/>
  <c r="BE405" i="4"/>
  <c r="BE412" i="4"/>
  <c r="BE423" i="4"/>
  <c r="BE425" i="4"/>
  <c r="BE433" i="4"/>
  <c r="BE439" i="4"/>
  <c r="BE451" i="4"/>
  <c r="BE455" i="4"/>
  <c r="BE141" i="5"/>
  <c r="J91" i="6"/>
  <c r="BE137" i="6"/>
  <c r="BE142" i="6"/>
  <c r="J94" i="2"/>
  <c r="BE156" i="2"/>
  <c r="BE162" i="2"/>
  <c r="BE164" i="2"/>
  <c r="BE191" i="2"/>
  <c r="BE198" i="2"/>
  <c r="BE220" i="2"/>
  <c r="BE235" i="2"/>
  <c r="BE237" i="2"/>
  <c r="BE239" i="2"/>
  <c r="BE242" i="2"/>
  <c r="BE249" i="2"/>
  <c r="BE257" i="2"/>
  <c r="BE271" i="2"/>
  <c r="BE277" i="2"/>
  <c r="BE286" i="2"/>
  <c r="BE291" i="2"/>
  <c r="BE294" i="2"/>
  <c r="BE300" i="2"/>
  <c r="BE306" i="2"/>
  <c r="BE310" i="2"/>
  <c r="BE312" i="2"/>
  <c r="BE322" i="2"/>
  <c r="BE333" i="2"/>
  <c r="BE337" i="2"/>
  <c r="BE343" i="2"/>
  <c r="BE349" i="2"/>
  <c r="BE355" i="2"/>
  <c r="BE359" i="2"/>
  <c r="BE361" i="2"/>
  <c r="BE373" i="2"/>
  <c r="BE375" i="2"/>
  <c r="BE379" i="2"/>
  <c r="BE387" i="2"/>
  <c r="BE393" i="2"/>
  <c r="BE402" i="2"/>
  <c r="BE407" i="2"/>
  <c r="BE409" i="2"/>
  <c r="BE411" i="2"/>
  <c r="BE413" i="2"/>
  <c r="BE417" i="2"/>
  <c r="BE419" i="2"/>
  <c r="BE424" i="2"/>
  <c r="BE430" i="2"/>
  <c r="BE442" i="2"/>
  <c r="BE446" i="2"/>
  <c r="BE450" i="2"/>
  <c r="BE454" i="2"/>
  <c r="BE458" i="2"/>
  <c r="BE468" i="2"/>
  <c r="BE472" i="2"/>
  <c r="BE477" i="2"/>
  <c r="BE481" i="2"/>
  <c r="BE484" i="2"/>
  <c r="BE489" i="2"/>
  <c r="E85" i="3"/>
  <c r="BE134" i="3"/>
  <c r="BE154" i="3"/>
  <c r="BE184" i="3"/>
  <c r="BE186" i="3"/>
  <c r="BE193" i="3"/>
  <c r="BE143" i="4"/>
  <c r="BE147" i="4"/>
  <c r="BE151" i="4"/>
  <c r="BE158" i="4"/>
  <c r="BE184" i="4"/>
  <c r="BE209" i="4"/>
  <c r="BE289" i="4"/>
  <c r="BE321" i="4"/>
  <c r="BE336" i="4"/>
  <c r="BE338" i="4"/>
  <c r="BE385" i="4"/>
  <c r="BE391" i="4"/>
  <c r="BE441" i="4"/>
  <c r="BE457" i="4"/>
  <c r="BE460" i="4"/>
  <c r="J93" i="5"/>
  <c r="BE139" i="5"/>
  <c r="BE162" i="5"/>
  <c r="F92" i="6"/>
  <c r="BE119" i="6"/>
  <c r="BE121" i="6"/>
  <c r="BE123" i="6"/>
  <c r="BE125" i="6"/>
  <c r="BE128" i="6"/>
  <c r="BE139" i="6"/>
  <c r="F38" i="4"/>
  <c r="BC99" i="1" s="1"/>
  <c r="J36" i="4"/>
  <c r="AW99" i="1"/>
  <c r="F39" i="5"/>
  <c r="BD100" i="1" s="1"/>
  <c r="F36" i="6"/>
  <c r="BC101" i="1"/>
  <c r="F37" i="3"/>
  <c r="BB97" i="1" s="1"/>
  <c r="F38" i="2"/>
  <c r="BC96" i="1" s="1"/>
  <c r="F39" i="2"/>
  <c r="BD96" i="1" s="1"/>
  <c r="F35" i="6"/>
  <c r="BB101" i="1" s="1"/>
  <c r="J36" i="3"/>
  <c r="AW97" i="1" s="1"/>
  <c r="F36" i="4"/>
  <c r="BA99" i="1" s="1"/>
  <c r="F39" i="4"/>
  <c r="BD99" i="1" s="1"/>
  <c r="J36" i="5"/>
  <c r="AW100" i="1" s="1"/>
  <c r="J34" i="6"/>
  <c r="AW101" i="1" s="1"/>
  <c r="AS94" i="1"/>
  <c r="F37" i="5"/>
  <c r="BB100" i="1"/>
  <c r="F37" i="2"/>
  <c r="BB96" i="1" s="1"/>
  <c r="F38" i="5"/>
  <c r="BC100" i="1"/>
  <c r="J36" i="2"/>
  <c r="AW96" i="1" s="1"/>
  <c r="F39" i="3"/>
  <c r="BD97" i="1"/>
  <c r="F37" i="4"/>
  <c r="BB99" i="1" s="1"/>
  <c r="F36" i="5"/>
  <c r="BA100" i="1"/>
  <c r="F36" i="2"/>
  <c r="BA96" i="1" s="1"/>
  <c r="F36" i="3"/>
  <c r="BA97" i="1"/>
  <c r="F38" i="3"/>
  <c r="BC97" i="1" s="1"/>
  <c r="F34" i="6"/>
  <c r="BA101" i="1"/>
  <c r="F37" i="6"/>
  <c r="BD101" i="1" s="1"/>
  <c r="R127" i="4" l="1"/>
  <c r="R126" i="4" s="1"/>
  <c r="T123" i="3"/>
  <c r="P123" i="3"/>
  <c r="AU97" i="1" s="1"/>
  <c r="AU95" i="1" s="1"/>
  <c r="R123" i="2"/>
  <c r="T127" i="4"/>
  <c r="T126" i="4"/>
  <c r="P127" i="4"/>
  <c r="P126" i="4" s="1"/>
  <c r="AU99" i="1" s="1"/>
  <c r="AU98" i="1" s="1"/>
  <c r="BK117" i="6"/>
  <c r="J117" i="6" s="1"/>
  <c r="J96" i="6" s="1"/>
  <c r="BK123" i="3"/>
  <c r="J123" i="3"/>
  <c r="J125" i="3"/>
  <c r="J100" i="3" s="1"/>
  <c r="BK123" i="2"/>
  <c r="J123" i="2"/>
  <c r="J98" i="2" s="1"/>
  <c r="J125" i="2"/>
  <c r="J100" i="2"/>
  <c r="BK126" i="4"/>
  <c r="J126" i="4" s="1"/>
  <c r="J32" i="4" s="1"/>
  <c r="AG99" i="1" s="1"/>
  <c r="J128" i="4"/>
  <c r="J100" i="4"/>
  <c r="BK123" i="5"/>
  <c r="J123" i="5" s="1"/>
  <c r="J99" i="5" s="1"/>
  <c r="J35" i="4"/>
  <c r="AV99" i="1" s="1"/>
  <c r="AT99" i="1" s="1"/>
  <c r="F35" i="3"/>
  <c r="AZ97" i="1"/>
  <c r="F35" i="5"/>
  <c r="AZ100" i="1"/>
  <c r="F33" i="6"/>
  <c r="AZ101" i="1"/>
  <c r="BB98" i="1"/>
  <c r="AX98" i="1" s="1"/>
  <c r="J35" i="3"/>
  <c r="AV97" i="1" s="1"/>
  <c r="AT97" i="1" s="1"/>
  <c r="J35" i="5"/>
  <c r="AV100" i="1"/>
  <c r="AT100" i="1" s="1"/>
  <c r="BA95" i="1"/>
  <c r="AW95" i="1" s="1"/>
  <c r="BC98" i="1"/>
  <c r="AY98" i="1" s="1"/>
  <c r="BB95" i="1"/>
  <c r="AX95" i="1" s="1"/>
  <c r="BC95" i="1"/>
  <c r="AY95" i="1" s="1"/>
  <c r="BD95" i="1"/>
  <c r="BA98" i="1"/>
  <c r="AW98" i="1"/>
  <c r="BD98" i="1"/>
  <c r="F35" i="2"/>
  <c r="AZ96" i="1" s="1"/>
  <c r="J33" i="6"/>
  <c r="AV101" i="1" s="1"/>
  <c r="AT101" i="1" s="1"/>
  <c r="J35" i="2"/>
  <c r="AV96" i="1" s="1"/>
  <c r="AT96" i="1" s="1"/>
  <c r="J32" i="3"/>
  <c r="AG97" i="1" s="1"/>
  <c r="F35" i="4"/>
  <c r="AZ99" i="1"/>
  <c r="AN97" i="1" l="1"/>
  <c r="J41" i="3"/>
  <c r="J41" i="4"/>
  <c r="J98" i="4"/>
  <c r="BK122" i="5"/>
  <c r="J122" i="5"/>
  <c r="J98" i="5"/>
  <c r="J98" i="3"/>
  <c r="AU94" i="1"/>
  <c r="AN99" i="1"/>
  <c r="BD94" i="1"/>
  <c r="W33" i="1" s="1"/>
  <c r="AZ98" i="1"/>
  <c r="AV98" i="1"/>
  <c r="AT98" i="1"/>
  <c r="J30" i="6"/>
  <c r="AG101" i="1" s="1"/>
  <c r="AN101" i="1" s="1"/>
  <c r="BB94" i="1"/>
  <c r="W31" i="1" s="1"/>
  <c r="AZ95" i="1"/>
  <c r="AV95" i="1"/>
  <c r="AT95" i="1"/>
  <c r="J32" i="2"/>
  <c r="AG96" i="1" s="1"/>
  <c r="AN96" i="1" s="1"/>
  <c r="BA94" i="1"/>
  <c r="W30" i="1"/>
  <c r="BC94" i="1"/>
  <c r="AY94" i="1" s="1"/>
  <c r="J39" i="6" l="1"/>
  <c r="J41" i="2"/>
  <c r="J32" i="5"/>
  <c r="AG100" i="1"/>
  <c r="AN100" i="1" s="1"/>
  <c r="W32" i="1"/>
  <c r="AX94" i="1"/>
  <c r="AZ94" i="1"/>
  <c r="AV94" i="1" s="1"/>
  <c r="AK29" i="1" s="1"/>
  <c r="AG95" i="1"/>
  <c r="AW94" i="1"/>
  <c r="AK30" i="1" s="1"/>
  <c r="AN95" i="1" l="1"/>
  <c r="J41" i="5"/>
  <c r="AT94" i="1"/>
  <c r="AG98" i="1"/>
  <c r="AN98" i="1"/>
  <c r="W29" i="1"/>
  <c r="AG94" i="1" l="1"/>
  <c r="AN94" i="1"/>
  <c r="AK26" i="1" l="1"/>
  <c r="AK35" i="1"/>
</calcChain>
</file>

<file path=xl/sharedStrings.xml><?xml version="1.0" encoding="utf-8"?>
<sst xmlns="http://schemas.openxmlformats.org/spreadsheetml/2006/main" count="9003" uniqueCount="1361">
  <si>
    <t>Export Komplet</t>
  </si>
  <si>
    <t/>
  </si>
  <si>
    <t>2.0</t>
  </si>
  <si>
    <t>ZAMOK</t>
  </si>
  <si>
    <t>False</t>
  </si>
  <si>
    <t>{881d9346-5eb7-4e00-ad48-7aadf3a5d2ec}</t>
  </si>
  <si>
    <t>0,01</t>
  </si>
  <si>
    <t>21</t>
  </si>
  <si>
    <t>15</t>
  </si>
  <si>
    <t>REKAPITULACE STAVBY</t>
  </si>
  <si>
    <t>v ---  níže se nacházejí doplnkové a pomocné údaje k sestavám  --- v</t>
  </si>
  <si>
    <t>Návod na vyplnění</t>
  </si>
  <si>
    <t>0,001</t>
  </si>
  <si>
    <t>Kód:</t>
  </si>
  <si>
    <t>63521025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</si>
  <si>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</si>
  <si>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</si>
  <si>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Krnov</t>
  </si>
  <si>
    <t>KSO:</t>
  </si>
  <si>
    <t>CC-CZ:</t>
  </si>
  <si>
    <t>Místo:</t>
  </si>
  <si>
    <t>PS Krnov</t>
  </si>
  <si>
    <t>Datum:</t>
  </si>
  <si>
    <t>24. 2. 2021</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</si>
  <si>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</si>
  <si>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</si>
  <si>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</si>
  <si>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</si>
  <si>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</si>
  <si>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</si>
  <si>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</si>
  <si>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</si>
  <si>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</si>
  <si>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</si>
  <si>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</si>
  <si>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</si>
  <si>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</si>
  <si>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</si>
  <si>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</si>
  <si>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</si>
  <si>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</si>
  <si>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</si>
  <si>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</si>
  <si>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</si>
  <si>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</si>
  <si>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</si>
  <si>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</si>
  <si>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</si>
  <si>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</si>
  <si>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</si>
  <si>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</si>
  <si>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</si>
  <si>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</si>
  <si>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</si>
  <si>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</si>
  <si>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</si>
  <si>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</si>
  <si>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</si>
  <si>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</si>
  <si>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</si>
  <si>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</si>
  <si>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</si>
  <si>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</si>
  <si>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</si>
  <si>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</si>
  <si>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</si>
  <si>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</si>
  <si>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</si>
  <si>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</si>
  <si>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</si>
  <si>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</si>
  <si>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</si>
  <si>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</si>
  <si>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</si>
  <si>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</si>
  <si>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</si>
  <si>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</si>
  <si>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</si>
  <si>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</si>
  <si>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</si>
  <si>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</si>
  <si>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</si>
  <si>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STA</t>
  </si>
  <si>
    <t>1</t>
  </si>
  <si>
    <t>{d31221bf-2a4b-49a7-940e-759006014283}</t>
  </si>
  <si>
    <t>2</t>
  </si>
  <si>
    <t>/</t>
  </si>
  <si>
    <t>SO 01-01</t>
  </si>
  <si>
    <t>Soupis</t>
  </si>
  <si>
    <t>{0af51399-f555-409a-a0a3-b26715d850fb}</t>
  </si>
  <si>
    <t>SO 01-02</t>
  </si>
  <si>
    <t>Oprava bezstykové koleje v žst. Krnov</t>
  </si>
  <si>
    <t>{ad5df039-eb3d-4ba3-be25-d12475d24c8e}</t>
  </si>
  <si>
    <t>PS 01</t>
  </si>
  <si>
    <t>Úprava zabezpečovacího zařizení</t>
  </si>
  <si>
    <t>PRO</t>
  </si>
  <si>
    <t>{f4c6933a-3eba-4a73-897e-5d65b68e0674}</t>
  </si>
  <si>
    <t>824</t>
  </si>
  <si>
    <t>PS 01-01</t>
  </si>
  <si>
    <t>{e00d12d8-cfa3-4a88-9c49-64be90423810}</t>
  </si>
  <si>
    <t>PS 01-02</t>
  </si>
  <si>
    <t>Zemní práce</t>
  </si>
  <si>
    <t>{3cc36eee-310e-432a-a366-262246f44b5e}</t>
  </si>
  <si>
    <t>VON</t>
  </si>
  <si>
    <t>{c5ee1b5d-18e4-4187-8a7a-5a5c6767bc36}</t>
  </si>
  <si>
    <t>KRYCÍ LIST SOUPISU PRACÍ</t>
  </si>
  <si>
    <t>Objekt:</t>
  </si>
  <si>
    <t>SO 01 - Oprava výhybek v žst. Krnov</t>
  </si>
  <si>
    <t>Soupis:</t>
  </si>
  <si>
    <t>SO 01-01 - Oprava výhybek v žst. Krnov</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</si>
  <si>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</si>
  <si>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</si>
  <si>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</si>
  <si>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</si>
  <si>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</si>
  <si>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</si>
  <si>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</si>
  <si>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</si>
  <si>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</si>
  <si>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</si>
  <si>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</si>
  <si>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</si>
  <si>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</si>
  <si>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</si>
  <si>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</si>
  <si>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</si>
  <si>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</si>
  <si>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</si>
  <si>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</si>
  <si>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</si>
  <si>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</si>
  <si>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</si>
  <si>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</si>
  <si>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</si>
  <si>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</si>
  <si>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</si>
  <si>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</si>
  <si>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5911629040</t>
  </si>
  <si>
    <t>Montáž jednoduché výhybky na úložišti dřevěné pražce soustavy S49</t>
  </si>
  <si>
    <t>m</t>
  </si>
  <si>
    <t>Sborník UOŽI 01 2021</t>
  </si>
  <si>
    <t>4</t>
  </si>
  <si>
    <t>-686159233</t>
  </si>
  <si>
    <t>PP</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</si>
  <si>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</si>
  <si>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5907050120</t>
  </si>
  <si>
    <t>Dělení kolejnic kyslíkem soustavy S49 nebo T</t>
  </si>
  <si>
    <t>kus</t>
  </si>
  <si>
    <t>1547776026</t>
  </si>
  <si>
    <t>Dělení kolejnic kyslíkem soustavy S49 nebo T. Poznámka: 1. V cenách jsou započteny náklady na manipulaci, podložení, označení a provedení řezu kolejnice.</t>
  </si>
  <si>
    <t>P</t>
  </si>
  <si>
    <t>Poznámka k položce:_x000D_
Řez=kus</t>
  </si>
  <si>
    <t>3</t>
  </si>
  <si>
    <t>5907050110</t>
  </si>
  <si>
    <t>Dělení kolejnic kyslíkem soustavy UIC60 nebo R65</t>
  </si>
  <si>
    <t>-1750440160</t>
  </si>
  <si>
    <t>Dělení kolejnic kyslíkem soustavy UIC60 nebo R65. Poznámka: 1. V cenách jsou započteny náklady na manipulaci, podložení, označení a provedení řezu kolejnice.</t>
  </si>
  <si>
    <t>5908005430</t>
  </si>
  <si>
    <t>Oprava kolejnicového styku demontáž spojek tv. S49</t>
  </si>
  <si>
    <t>styk</t>
  </si>
  <si>
    <t>-1170549778</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</si>
  <si>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</si>
  <si>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Spojka=kus</t>
  </si>
  <si>
    <t>5908005420</t>
  </si>
  <si>
    <t>Oprava kolejnicového styku demontáž spojek tv. R65</t>
  </si>
  <si>
    <t>-57281012</t>
  </si>
  <si>
    <t>Oprava kolejnicového styku demontáž spojek tv.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</si>
  <si>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6</t>
  </si>
  <si>
    <t>5999010010</t>
  </si>
  <si>
    <t>Vyjmutí a snesení konstrukcí nebo dílů hmotnosti do 10 t</t>
  </si>
  <si>
    <t>t</t>
  </si>
  <si>
    <t>1741778539</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</si>
  <si>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</si>
  <si>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VV</t>
  </si>
  <si>
    <t>27,270+12,260+14,660+16,235+12,025+12,025</t>
  </si>
  <si>
    <t>185,35*0,295298+59,80*0,293042+33,20*0,621730</t>
  </si>
  <si>
    <t>Součet</t>
  </si>
  <si>
    <t>7</t>
  </si>
  <si>
    <t>5915005030</t>
  </si>
  <si>
    <t>Hloubení rýh nebo jam ručně na železničním spodku v hornině třídy těžitelnosti I skupiny 3</t>
  </si>
  <si>
    <t>m3</t>
  </si>
  <si>
    <t>341269119</t>
  </si>
  <si>
    <t>Hloubení rýh nebo jam ručně na železničním spodku v hornině třídy těžitelnosti I skupiny 3. Poznámka: 1. V cenách jsou započteny náklady na hloubení a uložení výzisku na terén nebo naložení na dopravní prostředek a uložení na úložišti.</t>
  </si>
  <si>
    <t>130,00*0,50*0,25</t>
  </si>
  <si>
    <t>8</t>
  </si>
  <si>
    <t>R1</t>
  </si>
  <si>
    <t xml:space="preserve">Vystrojení trativodu filtrační geotextílií </t>
  </si>
  <si>
    <t>m2</t>
  </si>
  <si>
    <t>-1761795169</t>
  </si>
  <si>
    <t>130,00*(0,70+0,50+0,50)</t>
  </si>
  <si>
    <t>9</t>
  </si>
  <si>
    <t>5914055020</t>
  </si>
  <si>
    <t>Zřízení krytých odvodňovacích zařízení šachty trativodu</t>
  </si>
  <si>
    <t>348581648</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</si>
  <si>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</si>
  <si>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5*1,50</t>
  </si>
  <si>
    <t>10</t>
  </si>
  <si>
    <t>5914055010</t>
  </si>
  <si>
    <t>Zřízení krytých odvodňovacích zařízení potrubí trativodu</t>
  </si>
  <si>
    <t>997834912</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</si>
  <si>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</si>
  <si>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podle vzorového listu Ž 3.21</t>
  </si>
  <si>
    <t>60,00+70,00</t>
  </si>
  <si>
    <t>11</t>
  </si>
  <si>
    <t>5915007020</t>
  </si>
  <si>
    <t>Zásyp jam nebo rýh sypaninou na železničním spodku se zhutněním</t>
  </si>
  <si>
    <t>1221203132</t>
  </si>
  <si>
    <t>Zásyp jam nebo rýh sypaninou na železničním spodku se zhutněním. Poznámka: 1. Ceny zásypu jam a rýh se zhutněním jsou určeny pro jakoukoliv míru zhutnění.</t>
  </si>
  <si>
    <t>130,00*0,70*0,50</t>
  </si>
  <si>
    <t>12</t>
  </si>
  <si>
    <t>-100379362</t>
  </si>
  <si>
    <t>10,00*0,80*0,50</t>
  </si>
  <si>
    <t>13</t>
  </si>
  <si>
    <t>5914055030</t>
  </si>
  <si>
    <t>Zřízení krytých odvodňovacích zařízení svodného potrubí</t>
  </si>
  <si>
    <t>-2012591852</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</si>
  <si>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</si>
  <si>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t>
  </si>
  <si>
    <t>1283977791</t>
  </si>
  <si>
    <t>5915010030</t>
  </si>
  <si>
    <t>Těžení zeminy nebo horniny železničního spodku v hornině třídy těžitelnosti I skupiny 3</t>
  </si>
  <si>
    <t>2121960521</t>
  </si>
  <si>
    <t>Těžení zeminy nebo horniny železničního spodku v hornině třídy těžitelnosti I skupiny 3. Poznámka: 1. V cenách jsou započteny náklady na těžení a uložení výzisku na terén nebo naložení na dopravní prostředek a uložení na úložišti.</t>
  </si>
  <si>
    <t>20,00*0,50*2,50</t>
  </si>
  <si>
    <t>16</t>
  </si>
  <si>
    <t>R2</t>
  </si>
  <si>
    <t xml:space="preserve">Vystrojení vsakovacího žebra filtrační geotextílií </t>
  </si>
  <si>
    <t>488574509</t>
  </si>
  <si>
    <t>17</t>
  </si>
  <si>
    <t>5915007010</t>
  </si>
  <si>
    <t>Zásyp jam nebo rýh sypaninou na železničním spodku bez zhutnění</t>
  </si>
  <si>
    <t>1275791727</t>
  </si>
  <si>
    <t>Zásyp jam nebo rýh sypaninou na železničním spodku bez zhutnění. Poznámka: 1. Ceny zásypu jam a rýh se zhutněním jsou určeny pro jakoukoliv míru zhutnění.</t>
  </si>
  <si>
    <t>18</t>
  </si>
  <si>
    <t>5905055020</t>
  </si>
  <si>
    <t>Odstranění stávajícího kolejového lože odtěžením ve výhybce</t>
  </si>
  <si>
    <t>1541002763</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</si>
  <si>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</si>
  <si>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47,000+55,000+53,000+70,000+66,000+90,000</t>
  </si>
  <si>
    <t>19</t>
  </si>
  <si>
    <t>5905055010</t>
  </si>
  <si>
    <t>Odstranění stávajícího kolejového lože odtěžením v koleji</t>
  </si>
  <si>
    <t>-775860188</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</si>
  <si>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</si>
  <si>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70,00*2,424+175,15*1,209+29,10*1,072</t>
  </si>
  <si>
    <t>20</t>
  </si>
  <si>
    <t>5915010020</t>
  </si>
  <si>
    <t>Těžení zeminy nebo horniny železničního spodku v hornině třídy těžitelnosti I skupiny 2</t>
  </si>
  <si>
    <t>-2040779265</t>
  </si>
  <si>
    <t>Těžení zeminy nebo horniny železničního spodku v hornině třídy těžitelnosti I skupiny 2. Poznámka: 1. V cenách jsou započteny náklady na těžení a uložení výzisku na terén nebo naložení na dopravní prostředek a uložení na úložišti.</t>
  </si>
  <si>
    <t>(25,200*3,40+25,200*1,60/2)*0,35</t>
  </si>
  <si>
    <t>(33,231*3,40+33,231*1,80/2)*0,35</t>
  </si>
  <si>
    <t>(29,554*3,40+29,554*1,80/2)*0,35</t>
  </si>
  <si>
    <t>(18,642*4,10+18,642*0,55)*2*0,35</t>
  </si>
  <si>
    <t>70,000*5,15*0,30</t>
  </si>
  <si>
    <t>33,231*0,90*1,00+33,231*1,30*0,75+33,231*1,30*0,75</t>
  </si>
  <si>
    <t>33,231*1,30*0,75+33,231*0,90*1,00</t>
  </si>
  <si>
    <t>33,231*0,90*1,00+33,231*1,30*0,75</t>
  </si>
  <si>
    <t>5915020010</t>
  </si>
  <si>
    <t>Povrchová úprava plochy železničního spodku</t>
  </si>
  <si>
    <t>436810161</t>
  </si>
  <si>
    <t>Povrchová úprava plochy železničního spodku. Poznámka: 1. V cenách jsou započteny náklady na urovnání a úpravu ploch nebo skládek výzisku kameniva a zeminy s jejich případnou rekultivací.</t>
  </si>
  <si>
    <t>33,23*6,95+3*(33,23*6,05)</t>
  </si>
  <si>
    <t>70,00*5,15</t>
  </si>
  <si>
    <t>33,23*6,05</t>
  </si>
  <si>
    <t>204,15*3,40</t>
  </si>
  <si>
    <t>22</t>
  </si>
  <si>
    <t>213141112 R</t>
  </si>
  <si>
    <t>Zřízení vrstvy z geotextilie v rovině nebo ve sklonu do 1:5 š do 6 m</t>
  </si>
  <si>
    <t>-1025272724</t>
  </si>
  <si>
    <t>Zřízení vrstvy z geotextilie  filtrační, separační, odvodňovací, ochranné, výztužné nebo protierozní v rovině nebo ve sklonu do 1:5, šířky přes 3 do 6 m</t>
  </si>
  <si>
    <t>23</t>
  </si>
  <si>
    <t>5914075210</t>
  </si>
  <si>
    <t>Zřízení konstrukční vrstvy pražcového podloží včetně výztužného prvku tl. 0,15 m</t>
  </si>
  <si>
    <t>-1196545995</t>
  </si>
  <si>
    <t>Zřízení konstrukční vrstvy pražcového podloží včetně výztužného prvku tl. 0,15 m. Poznámka: 1. V cenách jsou započteny náklady na naložení výzisku na dopravní prostředek. 2. V cenách nejsou obsaženy náklady na dodávku materiálu a odtěžení zeminy.</t>
  </si>
  <si>
    <t>33,23*4,00+3*(33,23*4,00)</t>
  </si>
  <si>
    <t>70,00*4,00</t>
  </si>
  <si>
    <t>24</t>
  </si>
  <si>
    <t>5905060020</t>
  </si>
  <si>
    <t>Zřízení nového kolejového lože ve výhybce</t>
  </si>
  <si>
    <t>-284200549</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</si>
  <si>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</si>
  <si>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68,000+63,000+63,000+63,000+62,000</t>
  </si>
  <si>
    <t>25</t>
  </si>
  <si>
    <t>5905060010</t>
  </si>
  <si>
    <t>Zřízení nového kolejového lože v koleji</t>
  </si>
  <si>
    <t>-890227263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</si>
  <si>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</si>
  <si>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70,00*2,614+53,60*1,209+121,536*1,039+29,10*1,039</t>
  </si>
  <si>
    <t>26</t>
  </si>
  <si>
    <t>5911633120</t>
  </si>
  <si>
    <t>Montáž křižovatkové výhybky na úložišti betonové pražce soustavy S49</t>
  </si>
  <si>
    <t>104401842</t>
  </si>
  <si>
    <t>Montáž křižovatkové výhybky na úložišti betonové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</si>
  <si>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27</t>
  </si>
  <si>
    <t>5911571030</t>
  </si>
  <si>
    <t>Montáž čelisťového závěru výhybky křižovatkové soustavy S49</t>
  </si>
  <si>
    <t>1831328285</t>
  </si>
  <si>
    <t>Montáž čelisťového závěru výhybky křižovatkové soustavy S49. Poznámka: 1. V cenách jsou započteny náklady na montáž, přezkoušení chodu výhybky, provedení západkové zkoušky a ošetření kluzných částí závěru mazivem. 2. V cenách nejsou obsaženy náklady na dodávku materiálu.</t>
  </si>
  <si>
    <t>28</t>
  </si>
  <si>
    <t>5911005210</t>
  </si>
  <si>
    <t>Válečková stolička jazyka nadzvedávací montáž s upevněním na patu kolejnice</t>
  </si>
  <si>
    <t>1006896560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</si>
  <si>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</si>
  <si>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29</t>
  </si>
  <si>
    <t>5911651120</t>
  </si>
  <si>
    <t>Montáž srdcovkové části výhybky jednoduché betonové pražce soustavy S49</t>
  </si>
  <si>
    <t>1109535862</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</si>
  <si>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</si>
  <si>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(8,00*2)*3</t>
  </si>
  <si>
    <t>30</t>
  </si>
  <si>
    <t>5911529030</t>
  </si>
  <si>
    <t>Montáž čelisťového závěru výhybky jednoduché bez žlabového pražce soustavy S49</t>
  </si>
  <si>
    <t>187767510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</si>
  <si>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</si>
  <si>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31</t>
  </si>
  <si>
    <t>5999015010</t>
  </si>
  <si>
    <t>Vložení konstrukcí nebo dílů hmotnosti do 10 t</t>
  </si>
  <si>
    <t>1244738533</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</si>
  <si>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</si>
  <si>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17,620</t>
  </si>
  <si>
    <t>32</t>
  </si>
  <si>
    <t>5999015020</t>
  </si>
  <si>
    <t>Vložení konstrukcí nebo dílů hmotnosti přes 10 do 20 t</t>
  </si>
  <si>
    <t>-706893575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</si>
  <si>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</si>
  <si>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52,684+3*37,996</t>
  </si>
  <si>
    <t>33</t>
  </si>
  <si>
    <t>5906130070</t>
  </si>
  <si>
    <t>Montáž kolejového roštu v ose koleje pražce dřevěné nevystrojené tv. S49 rozdělení "c"</t>
  </si>
  <si>
    <t>km</t>
  </si>
  <si>
    <t>1807555501</t>
  </si>
  <si>
    <t>Montáž kolejového roštu v ose koleje pražce dřevěné nevystrojené tv. S49 rozdělení "c". Poznámka: 1. V cenách jsou započteny náklady na manipulaci a montáž KR, u pražců dřevěných nevystrojených i na vrtání pražců. 2. V cenách nejsou obsaženy náklady na dodávku materiálu.</t>
  </si>
  <si>
    <t>34</t>
  </si>
  <si>
    <t>5906130380</t>
  </si>
  <si>
    <t>Montáž kolejového roštu v ose koleje pražce betonové vystrojené tv. S49 rozdělení "c"</t>
  </si>
  <si>
    <t>354388615</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</si>
  <si>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</si>
  <si>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35</t>
  </si>
  <si>
    <t>5906130320</t>
  </si>
  <si>
    <t>Montáž kolejového roštu v ose koleje pražce betonové vystrojené tv. UIC60 rozdělení "c"</t>
  </si>
  <si>
    <t>-563681931</t>
  </si>
  <si>
    <t>Montáž kolejového roštu v ose koleje pražce betonové vystrojené tv. UIC60 rozdělení "c". Poznámka: 1. V cenách jsou započteny náklady na manipulaci a montáž KR, u pražců dřevěných nevystrojených i na vrtání pražců. 2. V cenách nejsou obsaženy náklady na dodávku materiálu.</t>
  </si>
  <si>
    <t>36</t>
  </si>
  <si>
    <t>5909042020</t>
  </si>
  <si>
    <t>Přesná úprava GPK výhybky směrové a výškové uspořádání pražce betonové</t>
  </si>
  <si>
    <t>1480025814</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</si>
  <si>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</si>
  <si>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66,46+49,85+49,85+49,85</t>
  </si>
  <si>
    <t>37</t>
  </si>
  <si>
    <t>5909042010</t>
  </si>
  <si>
    <t>Přesná úprava GPK výhybky směrové a výškové uspořádání pražce dřevěné nebo ocelové</t>
  </si>
  <si>
    <t>-469245524</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</si>
  <si>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</si>
  <si>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49,85+37,83+43,75+49,85+49,85+49,85</t>
  </si>
  <si>
    <t>38</t>
  </si>
  <si>
    <t>5909032020</t>
  </si>
  <si>
    <t>Přesná úprava GPK koleje směrové a výškové uspořádání pražce betonové</t>
  </si>
  <si>
    <t>-1418689872</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</si>
  <si>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</si>
  <si>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39</t>
  </si>
  <si>
    <t>5909032010</t>
  </si>
  <si>
    <t>Přesná úprava GPK koleje směrové a výškové uspořádání pražce dřevěné nebo ocelové</t>
  </si>
  <si>
    <t>1224846777</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</si>
  <si>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</si>
  <si>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40</t>
  </si>
  <si>
    <t>5909040020</t>
  </si>
  <si>
    <t>Následná úprava GPK výhybky směrové a výškové uspořádání pražce betonové</t>
  </si>
  <si>
    <t>1452759463</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</si>
  <si>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</si>
  <si>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41</t>
  </si>
  <si>
    <t>5909040010</t>
  </si>
  <si>
    <t>Následná úprava GPK výhybky směrové a výškové uspořádání pražce dřevěné nebo ocelové</t>
  </si>
  <si>
    <t>-1780355870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</si>
  <si>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</si>
  <si>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42</t>
  </si>
  <si>
    <t>5909030020</t>
  </si>
  <si>
    <t>Následná úprava GPK koleje směrové a výškové uspořádání pražce betonové</t>
  </si>
  <si>
    <t>281800488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</si>
  <si>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</si>
  <si>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43</t>
  </si>
  <si>
    <t>5909030010</t>
  </si>
  <si>
    <t>Následná úprava GPK koleje směrové a výškové uspořádání pražce dřevěné nebo ocelové</t>
  </si>
  <si>
    <t>1107368310</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</si>
  <si>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</si>
  <si>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44</t>
  </si>
  <si>
    <t>5905105040</t>
  </si>
  <si>
    <t>Doplnění KL kamenivem souvisle strojně ve výhybce</t>
  </si>
  <si>
    <t>-1368828398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</si>
  <si>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</si>
  <si>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45</t>
  </si>
  <si>
    <t>5905105030</t>
  </si>
  <si>
    <t>Doplnění KL kamenivem souvisle strojně v koleji</t>
  </si>
  <si>
    <t>-2113515855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</si>
  <si>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</si>
  <si>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46</t>
  </si>
  <si>
    <t>5910020030</t>
  </si>
  <si>
    <t>Svařování kolejnic termitem plný předehřev standardní spára svar sériový tv. S49</t>
  </si>
  <si>
    <t>svar</t>
  </si>
  <si>
    <t>179298619</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</si>
  <si>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</si>
  <si>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82+20</t>
  </si>
  <si>
    <t>47</t>
  </si>
  <si>
    <t>5910025030</t>
  </si>
  <si>
    <t>Svařování kolejnic elektrickým obloukem svar sériový tv. S49</t>
  </si>
  <si>
    <t>-1951709015</t>
  </si>
  <si>
    <t>Svařování kolejnic elektrickým obloukem svar sériový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</si>
  <si>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48</t>
  </si>
  <si>
    <t>5910020020</t>
  </si>
  <si>
    <t>Svařování kolejnic termitem plný předehřev standardní spára svar sériový tv. R65</t>
  </si>
  <si>
    <t>386078118</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</si>
  <si>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</si>
  <si>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49</t>
  </si>
  <si>
    <t>5910050010</t>
  </si>
  <si>
    <t>Umožnění volné dilatace dílů výhybek demontáž upevňovadel výhybka I. generace</t>
  </si>
  <si>
    <t>1728756683</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</si>
  <si>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</si>
  <si>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49,85+49,85</t>
  </si>
  <si>
    <t>50</t>
  </si>
  <si>
    <t>5910050020</t>
  </si>
  <si>
    <t>Umožnění volné dilatace dílů výhybek demontáž upevňovadel výhybka II. generace</t>
  </si>
  <si>
    <t>-679528039</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</si>
  <si>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</si>
  <si>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51</t>
  </si>
  <si>
    <t>5910050110</t>
  </si>
  <si>
    <t>Umožnění volné dilatace dílů výhybek montáž upevňovadel výhybka I. generace</t>
  </si>
  <si>
    <t>333607384</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</si>
  <si>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</si>
  <si>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52</t>
  </si>
  <si>
    <t>5910050120</t>
  </si>
  <si>
    <t>Umožnění volné dilatace dílů výhybek montáž upevňovadel výhybka II. generace</t>
  </si>
  <si>
    <t>1843650500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</si>
  <si>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</si>
  <si>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53</t>
  </si>
  <si>
    <t>5910040310</t>
  </si>
  <si>
    <t>Umožnění volné dilatace kolejnice demontáž upevňovadel s osazením kluzných podložek rozdělení pražců "c"</t>
  </si>
  <si>
    <t>-191409394</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</si>
  <si>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</si>
  <si>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710,00*2</t>
  </si>
  <si>
    <t>54</t>
  </si>
  <si>
    <t>5910040410</t>
  </si>
  <si>
    <t>Umožnění volné dilatace kolejnice montáž upevňovadel s odstraněním kluzných podložek rozdělení pražců "c"</t>
  </si>
  <si>
    <t>-356312856</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</si>
  <si>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</si>
  <si>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55</t>
  </si>
  <si>
    <t>5908010130</t>
  </si>
  <si>
    <t>Zřízení kolejnicového styku s rozřezem a vrtáním - 4 otvory tv. S49</t>
  </si>
  <si>
    <t>1534905334</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</si>
  <si>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</si>
  <si>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56</t>
  </si>
  <si>
    <t>5907015390</t>
  </si>
  <si>
    <t>Ojedinělá výměna kolejnic současně s výměnou kompletů a pryžové podložky tv. R65 rozdělení "c"</t>
  </si>
  <si>
    <t>1203727075</t>
  </si>
  <si>
    <t>Ojedinělá výměna kolejnic současně s výměnou kompletů a pryžové podložky tv. R65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</si>
  <si>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2*7,00</t>
  </si>
  <si>
    <t>57</t>
  </si>
  <si>
    <t>5908050010</t>
  </si>
  <si>
    <t>Výměna upevnění podkladnicového komplety a pryžová podložka</t>
  </si>
  <si>
    <t>úl.pl.</t>
  </si>
  <si>
    <t>1874731193</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</si>
  <si>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</si>
  <si>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58</t>
  </si>
  <si>
    <t>5908052010</t>
  </si>
  <si>
    <t>Výměna podložky pryžové pod patu kolejnice</t>
  </si>
  <si>
    <t>1204530372</t>
  </si>
  <si>
    <t>Výměna podložky pryžové pod patu kolejnice. Poznámka: 1. V cenách jsou započteny náklady na demontáž upevňovadel, výměnu součásti, montáž upevňovadel a ošetření součástí mazivem. 2. V cenách nejsou obsaženy náklady na dodávku materiálu.</t>
  </si>
  <si>
    <t>59</t>
  </si>
  <si>
    <t>5908053270</t>
  </si>
  <si>
    <t>Výměna drobného kolejiva vložka "M"</t>
  </si>
  <si>
    <t>1343021157</t>
  </si>
  <si>
    <t>Výměna drobného kolejiva vložka "M". Poznámka: 1. V cenách jsou započteny náklady na demontáž upevňovadel, výměnu součásti, montáž upevňovadel a ošetření součástí mazivem. 2. V cenách nejsou obsaženy náklady na dodávku materiálu.</t>
  </si>
  <si>
    <t>60</t>
  </si>
  <si>
    <t>5911060030</t>
  </si>
  <si>
    <t>Výměna výhybkové kolejnice přímé tv. S49</t>
  </si>
  <si>
    <t>1067296088</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</si>
  <si>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</si>
  <si>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2*12,50</t>
  </si>
  <si>
    <t>61</t>
  </si>
  <si>
    <t>5911060130</t>
  </si>
  <si>
    <t>Výměna výhybkové kolejnice ohnuté tv. S49</t>
  </si>
  <si>
    <t>126422871</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</si>
  <si>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</si>
  <si>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62</t>
  </si>
  <si>
    <t>5911121030</t>
  </si>
  <si>
    <t>Výměna kolejnice u přídržnice typ Kn60 přímá soustavy S49</t>
  </si>
  <si>
    <t>331730475</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</si>
  <si>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</si>
  <si>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63</t>
  </si>
  <si>
    <t>5911121130</t>
  </si>
  <si>
    <t>Výměna kolejnice u přídržnice typ Kn60 ohnuté soustavy S49</t>
  </si>
  <si>
    <t>1538927361</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</si>
  <si>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</si>
  <si>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64</t>
  </si>
  <si>
    <t>5910136010</t>
  </si>
  <si>
    <t>Montáž pražcové kotvy v koleji</t>
  </si>
  <si>
    <t>-322849646</t>
  </si>
  <si>
    <t>Montáž pražcové kotvy v koleji. Poznámka: 1. V cenách jsou započteny náklady na odstranění kameniva, montáž, ošetření součásti mazivem a úpravu kameniva. 2. V cenách nejsou obsaženy náklady na dodávku materiálu.</t>
  </si>
  <si>
    <t>65</t>
  </si>
  <si>
    <t>5910136020</t>
  </si>
  <si>
    <t>Montáž pražcové kotvy ve výhybce</t>
  </si>
  <si>
    <t>678179541</t>
  </si>
  <si>
    <t>Montáž pražcové kotvy ve výhybce. Poznámka: 1. V cenách jsou započteny náklady na odstranění kameniva, montáž, ošetření součásti mazivem a úpravu kameniva. 2. V cenách nejsou obsaženy náklady na dodávku materiálu.</t>
  </si>
  <si>
    <t>66</t>
  </si>
  <si>
    <t>7594105360</t>
  </si>
  <si>
    <t>Montáž lanového propojení stykového č.v. 70 301</t>
  </si>
  <si>
    <t>-1738791946</t>
  </si>
  <si>
    <t>Montáž lanového propojení stykového č.v. 70 301 - rozměření místa připojení, případné vyvrtání otvorů, montáž kompletní sady lanových propojení dvojice stykových transformátorů</t>
  </si>
  <si>
    <t>67</t>
  </si>
  <si>
    <t>5905025110</t>
  </si>
  <si>
    <t>Doplnění stezky štěrkodrtí souvislé</t>
  </si>
  <si>
    <t>1008608757</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</si>
  <si>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</si>
  <si>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200,00*1,00*0,05+200,00*1,35*0,05</t>
  </si>
  <si>
    <t>68</t>
  </si>
  <si>
    <t>5905023020</t>
  </si>
  <si>
    <t>Úprava povrchu stezky rozprostřením štěrkodrtě přes 3 do 5 cm</t>
  </si>
  <si>
    <t>-946637392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</si>
  <si>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</si>
  <si>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200,00*1,00+200,00*1,35</t>
  </si>
  <si>
    <t>69</t>
  </si>
  <si>
    <t>5912023010</t>
  </si>
  <si>
    <t>Demontáž návěstidla uloženého ve stezce námezníku</t>
  </si>
  <si>
    <t>-1248018169</t>
  </si>
  <si>
    <t>Demontáž návěstidla uloženého ve stezce námezníku. Poznámka: 1. V cenách jsou započteny náklady na demontáž návěstidla, zához, úpravu terénu a naložení na dopravní prostředek.</t>
  </si>
  <si>
    <t>Poznámka k položce:_x000D_
Návěstidlo=kus</t>
  </si>
  <si>
    <t>70</t>
  </si>
  <si>
    <t>5912037010</t>
  </si>
  <si>
    <t>Montáž návěstidla uloženého ve stezce námezníku</t>
  </si>
  <si>
    <t>1311922309</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</si>
  <si>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</si>
  <si>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71</t>
  </si>
  <si>
    <t>5911655050</t>
  </si>
  <si>
    <t>Demontáž jednoduché výhybky na úložišti dřevěné pražce soustavy T</t>
  </si>
  <si>
    <t>-422389232</t>
  </si>
  <si>
    <t>Demontáž jednoduché výhybky na úložišti dřevěné pražce soustavy T. Poznámka: 1. V cenách jsou započteny náklady na demontáž do součástí, manipulaci, naložení na dopravní prostředek a uložení vyzískaného materiálu na úložišti.</t>
  </si>
  <si>
    <t>72,97+48,20+36,07</t>
  </si>
  <si>
    <t>72</t>
  </si>
  <si>
    <t>5911655210</t>
  </si>
  <si>
    <t>Demontáž jednoduché výhybky na úložišti ocelové pražce válcované soustavy T</t>
  </si>
  <si>
    <t>656419715</t>
  </si>
  <si>
    <t>Demontáž jednoduché výhybky na úložišti ocelové pražce válcované soustavy T. Poznámka: 1. V cenách jsou započteny náklady na demontáž do součástí, manipulaci, naložení na dopravní prostředek a uložení vyzískaného materiálu na úložišti.</t>
  </si>
  <si>
    <t>73</t>
  </si>
  <si>
    <t>5906135070</t>
  </si>
  <si>
    <t>Demontáž kolejového roštu koleje na úložišti pražce dřevěné tv. S49 rozdělení "c"</t>
  </si>
  <si>
    <t>-156630776</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</si>
  <si>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</si>
  <si>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74</t>
  </si>
  <si>
    <t>5906135130</t>
  </si>
  <si>
    <t>Demontáž kolejového roštu koleje na úložišti pražce betonové tv. UIC60 "c"</t>
  </si>
  <si>
    <t>-375988515</t>
  </si>
  <si>
    <t>Demontáž kolejového roštu koleje na úložišti pražce betonové tv. UIC60 "c". Poznámka: 1. V cenách jsou započteny náklady na demontáž a rozebrání kolejového roštu do součástí, manipulaci, naložení výzisku na dopravní prostředek a uložení na úložišti. 2. V cenách nejsou obsaženy náklady na dopravu a vytřídění.</t>
  </si>
  <si>
    <t>75</t>
  </si>
  <si>
    <t>M</t>
  </si>
  <si>
    <t>5961122000</t>
  </si>
  <si>
    <t>Výhybka křižovatková smontovaná pražce betonové C49 1:9-190</t>
  </si>
  <si>
    <t>128</t>
  </si>
  <si>
    <t>2014733740</t>
  </si>
  <si>
    <t>Poznámka k položce:_x000D_
v.č. 53ab - objednáno u DT Prostějov</t>
  </si>
  <si>
    <t>76</t>
  </si>
  <si>
    <t>5961178 R</t>
  </si>
  <si>
    <t>Stoličky SVV pro v.č. 53ab</t>
  </si>
  <si>
    <t>soubor</t>
  </si>
  <si>
    <t>-251285922</t>
  </si>
  <si>
    <t>Poznámka k položce:_x000D_
objednáno u DT Prostějov</t>
  </si>
  <si>
    <t>77</t>
  </si>
  <si>
    <t>59653ab-56 R</t>
  </si>
  <si>
    <t>Spojka 53ab-56 JKS 1:9-300/1:9-190-b</t>
  </si>
  <si>
    <t>1556664876</t>
  </si>
  <si>
    <t>78</t>
  </si>
  <si>
    <t>5961116025</t>
  </si>
  <si>
    <t>Výhybka jednoduchá smontovaná pražce betonové, soustavy J49 1:9-300 levá</t>
  </si>
  <si>
    <t>385166882</t>
  </si>
  <si>
    <t>Poznámka k položce:_x000D_
v.č. 55 - objednáno u DT Prostějov</t>
  </si>
  <si>
    <t>79</t>
  </si>
  <si>
    <t>1881202546</t>
  </si>
  <si>
    <t>Poznámka k položce:_x000D_
v.č. 56 - objednáno u DT Prostějov</t>
  </si>
  <si>
    <t>80</t>
  </si>
  <si>
    <t>711115276</t>
  </si>
  <si>
    <t>Poznámka k položce:_x000D_
v.č. 57 - objednáno u DT Prostějov</t>
  </si>
  <si>
    <t>81</t>
  </si>
  <si>
    <t>5957104025</t>
  </si>
  <si>
    <t>Kolejnicové pásy třídy R260 tv. 49 E1 délky 75 metrů</t>
  </si>
  <si>
    <t>27095673</t>
  </si>
  <si>
    <t>82</t>
  </si>
  <si>
    <t>5957101050</t>
  </si>
  <si>
    <t>Kolejnice třídy R260 tv. 49 E1 délky 25,000 m</t>
  </si>
  <si>
    <t>1715012058</t>
  </si>
  <si>
    <t>83</t>
  </si>
  <si>
    <t>5956140025</t>
  </si>
  <si>
    <t>Pražec betonový příčný vystrojený včetně kompletů tv. B 91S/1 (UIC)</t>
  </si>
  <si>
    <t>814537873</t>
  </si>
  <si>
    <t>84</t>
  </si>
  <si>
    <t>5956140030</t>
  </si>
  <si>
    <t>Pražec betonový příčný vystrojený včetně kompletů tv. B 91S/2 (S)</t>
  </si>
  <si>
    <t>1004461012</t>
  </si>
  <si>
    <t>85</t>
  </si>
  <si>
    <t>5956101005</t>
  </si>
  <si>
    <t>Pražec dřevěný příčný nevystrojený dub 2600x260x150 mm</t>
  </si>
  <si>
    <t>-524429804</t>
  </si>
  <si>
    <t>86</t>
  </si>
  <si>
    <t>5958140005</t>
  </si>
  <si>
    <t>Podkladnice žebrová tv. S4pl</t>
  </si>
  <si>
    <t>755645792</t>
  </si>
  <si>
    <t>87</t>
  </si>
  <si>
    <t>5958140000</t>
  </si>
  <si>
    <t>Podkladnice žebrová tv. S4</t>
  </si>
  <si>
    <t>955039870</t>
  </si>
  <si>
    <t>88</t>
  </si>
  <si>
    <t>5958128010</t>
  </si>
  <si>
    <t>Komplety ŽS 4 (šroub RS 1, matice M 24, podložka Fe6, svěrka ŽS4)</t>
  </si>
  <si>
    <t>373710636</t>
  </si>
  <si>
    <t>89</t>
  </si>
  <si>
    <t>5958134075</t>
  </si>
  <si>
    <t>Součásti upevňovací vrtule R1(145)</t>
  </si>
  <si>
    <t>-531223784</t>
  </si>
  <si>
    <t>90</t>
  </si>
  <si>
    <t>5958134040</t>
  </si>
  <si>
    <t>Součásti upevňovací kroužek pružný dvojitý Fe 6</t>
  </si>
  <si>
    <t>-554263437</t>
  </si>
  <si>
    <t>91</t>
  </si>
  <si>
    <t>5958158005</t>
  </si>
  <si>
    <t>Podložka pryžová pod patu kolejnice S49  183/126/6</t>
  </si>
  <si>
    <t>-121734096</t>
  </si>
  <si>
    <t>92</t>
  </si>
  <si>
    <t>5958158070</t>
  </si>
  <si>
    <t>Podložka polyetylenová pod podkladnici 380/160/2 (S4, R4)</t>
  </si>
  <si>
    <t>-1312286412</t>
  </si>
  <si>
    <t>93</t>
  </si>
  <si>
    <t>5958101010</t>
  </si>
  <si>
    <t>Součásti spojovací kolejnicové spojky tv. S1 580 mm</t>
  </si>
  <si>
    <t>-922871414</t>
  </si>
  <si>
    <t>94</t>
  </si>
  <si>
    <t>5958107000</t>
  </si>
  <si>
    <t>Šroub spojkový M24 x 120 mm</t>
  </si>
  <si>
    <t>-2027150052</t>
  </si>
  <si>
    <t>95</t>
  </si>
  <si>
    <t>5958134115</t>
  </si>
  <si>
    <t>Součásti upevňovací matice M24</t>
  </si>
  <si>
    <t>1311725060</t>
  </si>
  <si>
    <t>96</t>
  </si>
  <si>
    <t>44768063</t>
  </si>
  <si>
    <t>97</t>
  </si>
  <si>
    <t>5964133005</t>
  </si>
  <si>
    <t>Geotextilie separační</t>
  </si>
  <si>
    <t>1115740001</t>
  </si>
  <si>
    <t>2089,728*1,05</t>
  </si>
  <si>
    <t>98</t>
  </si>
  <si>
    <t>5964135005</t>
  </si>
  <si>
    <t>Geomříže stabilizační</t>
  </si>
  <si>
    <t>1093825320</t>
  </si>
  <si>
    <t>811,680*1,05</t>
  </si>
  <si>
    <t>99</t>
  </si>
  <si>
    <t>5955101000</t>
  </si>
  <si>
    <t>Kamenivo drcené štěrk frakce 31,5/63 třídy BI</t>
  </si>
  <si>
    <t>-683530552</t>
  </si>
  <si>
    <t>319,000*1,70+404,293*1,70+70,000*1,70+70,000*1,70</t>
  </si>
  <si>
    <t>100</t>
  </si>
  <si>
    <t>5955101012</t>
  </si>
  <si>
    <t>Kamenivo drcené štěrk frakce 16/32</t>
  </si>
  <si>
    <t>-1027463414</t>
  </si>
  <si>
    <t>45,500*1,40+25,000*1,40</t>
  </si>
  <si>
    <t>101</t>
  </si>
  <si>
    <t>5955101020</t>
  </si>
  <si>
    <t>Kamenivo drcené štěrkodrť frakce 0/32</t>
  </si>
  <si>
    <t>108667807</t>
  </si>
  <si>
    <t>291,926*1,80+119,000*1,80</t>
  </si>
  <si>
    <t>102</t>
  </si>
  <si>
    <t>5955101030</t>
  </si>
  <si>
    <t>Kamenivo drcené drť frakce 8/16</t>
  </si>
  <si>
    <t>-108863999</t>
  </si>
  <si>
    <t>23,500*1,60</t>
  </si>
  <si>
    <t>103</t>
  </si>
  <si>
    <t>5956116005</t>
  </si>
  <si>
    <t>Pražce dřevěné výhybkové dub skupina 4 150x260</t>
  </si>
  <si>
    <t>-1669652469</t>
  </si>
  <si>
    <t>104</t>
  </si>
  <si>
    <t>5956122115</t>
  </si>
  <si>
    <t>Pražec dřevěný výhybkový dub skupina 4 4500x260x150</t>
  </si>
  <si>
    <t>2020074475</t>
  </si>
  <si>
    <t>105</t>
  </si>
  <si>
    <t>5956122120</t>
  </si>
  <si>
    <t>Pražec dřevěný výhybkový dub skupina 4 4600x260x150</t>
  </si>
  <si>
    <t>1537393384</t>
  </si>
  <si>
    <t>106</t>
  </si>
  <si>
    <t>1714899963</t>
  </si>
  <si>
    <t>107</t>
  </si>
  <si>
    <t>284224495</t>
  </si>
  <si>
    <t>108</t>
  </si>
  <si>
    <t>5958140000.1</t>
  </si>
  <si>
    <t>Podkladnice žebrová tv. S4 přechodová 1:40</t>
  </si>
  <si>
    <t>1741391261</t>
  </si>
  <si>
    <t>109</t>
  </si>
  <si>
    <t>5958140005.1</t>
  </si>
  <si>
    <t>Podkladnice žebrová tv. S3pl</t>
  </si>
  <si>
    <t>-2080136406</t>
  </si>
  <si>
    <t>110</t>
  </si>
  <si>
    <t>1355390423</t>
  </si>
  <si>
    <t>392+80</t>
  </si>
  <si>
    <t>111</t>
  </si>
  <si>
    <t>5958134080</t>
  </si>
  <si>
    <t>Součásti upevňovací vrtule R2 (160)</t>
  </si>
  <si>
    <t>520515416</t>
  </si>
  <si>
    <t>112</t>
  </si>
  <si>
    <t>2134888190</t>
  </si>
  <si>
    <t>688+80</t>
  </si>
  <si>
    <t>113</t>
  </si>
  <si>
    <t>997184921</t>
  </si>
  <si>
    <t>196+40</t>
  </si>
  <si>
    <t>114</t>
  </si>
  <si>
    <t>1266355490</t>
  </si>
  <si>
    <t>102+20</t>
  </si>
  <si>
    <t>115</t>
  </si>
  <si>
    <t>-1266846642</t>
  </si>
  <si>
    <t>98+20</t>
  </si>
  <si>
    <t>116</t>
  </si>
  <si>
    <t>5958173000</t>
  </si>
  <si>
    <t>Polyetylenové pásy v kotoučích</t>
  </si>
  <si>
    <t>-1808791756</t>
  </si>
  <si>
    <t>117</t>
  </si>
  <si>
    <t>5958128005</t>
  </si>
  <si>
    <t>Komplety Skl 24 (šroub RS 0, matice M 22, podložka Uls 6, svěrka Skl 24)</t>
  </si>
  <si>
    <t>1259649412</t>
  </si>
  <si>
    <t>118</t>
  </si>
  <si>
    <t>5958158020</t>
  </si>
  <si>
    <t>Podložka pryžová pod patu kolejnice R65 183/151/6</t>
  </si>
  <si>
    <t>-377001164</t>
  </si>
  <si>
    <t>119</t>
  </si>
  <si>
    <t>-1579115397</t>
  </si>
  <si>
    <t>120</t>
  </si>
  <si>
    <t>5958134140</t>
  </si>
  <si>
    <t>Součásti upevňovací vložka M</t>
  </si>
  <si>
    <t>1299907106</t>
  </si>
  <si>
    <t>121</t>
  </si>
  <si>
    <t>5960101000</t>
  </si>
  <si>
    <t>Pražcové kotvy TDHB pro pražec betonový B 91</t>
  </si>
  <si>
    <t>2043183062</t>
  </si>
  <si>
    <t>122</t>
  </si>
  <si>
    <t>5960101045</t>
  </si>
  <si>
    <t>Pražcové kotvy pro pražec betonový výhybkový VPS</t>
  </si>
  <si>
    <t>-2007827062</t>
  </si>
  <si>
    <t>123</t>
  </si>
  <si>
    <t>5960101040</t>
  </si>
  <si>
    <t>Pražcové kotvy TDHB pro pražec dřevěný</t>
  </si>
  <si>
    <t>-1659899922</t>
  </si>
  <si>
    <t>124</t>
  </si>
  <si>
    <t>5962104005</t>
  </si>
  <si>
    <t>Hranice námezník betonový vč. Nátěru</t>
  </si>
  <si>
    <t>-1795760517</t>
  </si>
  <si>
    <t>125</t>
  </si>
  <si>
    <t>7594110915</t>
  </si>
  <si>
    <t>Lanové propojení s kolíkovým ukončením LLI 2xFe20/70 M16 norma 708549006 (HM0404223990716)</t>
  </si>
  <si>
    <t>-1356626903</t>
  </si>
  <si>
    <t>126</t>
  </si>
  <si>
    <t>7594110925</t>
  </si>
  <si>
    <t>Lanové propojení s kolíkovým ukončením LLI 2xFe20/120 M16 norma 708549007 (HM0404223990733)</t>
  </si>
  <si>
    <t>2069340758</t>
  </si>
  <si>
    <t>127</t>
  </si>
  <si>
    <t>5964103030</t>
  </si>
  <si>
    <t>Drenážní plastové díly trubka s částečnou perforací DN 150 mm</t>
  </si>
  <si>
    <t>-3204233</t>
  </si>
  <si>
    <t>5964103045</t>
  </si>
  <si>
    <t>Drenážní plastové díly spojka-spojovací nátrubek DN 150 mm</t>
  </si>
  <si>
    <t>1197908430</t>
  </si>
  <si>
    <t>129</t>
  </si>
  <si>
    <t>5964104005</t>
  </si>
  <si>
    <t>Kanalizační díly plastové trubka hladká DN 200</t>
  </si>
  <si>
    <t>-1453781261</t>
  </si>
  <si>
    <t>130</t>
  </si>
  <si>
    <t>Trativodní šachta plastová  DN 400/160 mm – 1 odtok DN 160 mm</t>
  </si>
  <si>
    <t>1935864445</t>
  </si>
  <si>
    <t>131</t>
  </si>
  <si>
    <t>Trativodní šachta plastová  průchozí DN 400/160 mm – 1 vtok / 1 odtok DN 160 mm (svírají úhel 180°)</t>
  </si>
  <si>
    <t>472110354</t>
  </si>
  <si>
    <t>132</t>
  </si>
  <si>
    <t>R3</t>
  </si>
  <si>
    <t>Trativodní šachta plastová  průchozí DN 400/160 mm – 1 vtok / 1 odtok DN 160 mm (svírají úhel 120°)</t>
  </si>
  <si>
    <t>-1429786250</t>
  </si>
  <si>
    <t>133</t>
  </si>
  <si>
    <t>R4</t>
  </si>
  <si>
    <t>Trativodní šachta plastová  průchozí DN 400/160 mm – 1 vtok DN 160 / 1 odtok DN 200 mm (svírají úhel 90°)</t>
  </si>
  <si>
    <t>1899022620</t>
  </si>
  <si>
    <t>134</t>
  </si>
  <si>
    <t>5964103135</t>
  </si>
  <si>
    <t>Drenážní plastové díly krytka šachty plastová D 400</t>
  </si>
  <si>
    <t>894905639</t>
  </si>
  <si>
    <t>135</t>
  </si>
  <si>
    <t>5964161000</t>
  </si>
  <si>
    <t>Beton lehce zhutnitelný C 12/15;X0 F5 2 080 2 517</t>
  </si>
  <si>
    <t>155615352</t>
  </si>
  <si>
    <t>0,900+5,950</t>
  </si>
  <si>
    <t>136</t>
  </si>
  <si>
    <t>5964133015</t>
  </si>
  <si>
    <t>Geotextilie filtrační</t>
  </si>
  <si>
    <t>448598874</t>
  </si>
  <si>
    <t>331,000*1,05</t>
  </si>
  <si>
    <t>OST</t>
  </si>
  <si>
    <t>Ostatní</t>
  </si>
  <si>
    <t>137</t>
  </si>
  <si>
    <t>9902900200</t>
  </si>
  <si>
    <t>Naložení objemnějšího kusového materiálu, vybouraných hmot</t>
  </si>
  <si>
    <t>262144</t>
  </si>
  <si>
    <t>663300951</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</si>
  <si>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</si>
  <si>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 xml:space="preserve">11,400" výhybka - užitá </t>
  </si>
  <si>
    <t>138</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</si>
  <si>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</si>
  <si>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</si>
  <si>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631810310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</si>
  <si>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</si>
  <si>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139</t>
  </si>
  <si>
    <t>9909000400</t>
  </si>
  <si>
    <t>Poplatek za likvidaci plastových součástí</t>
  </si>
  <si>
    <t>-723391349</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</si>
  <si>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</si>
  <si>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140</t>
  </si>
  <si>
    <t>9909000110</t>
  </si>
  <si>
    <t>Poplatek za uložení výzisku ze štěrkového lože nekontaminovaného</t>
  </si>
  <si>
    <t>310593716</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</si>
  <si>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</si>
  <si>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331,000*1,80+412,632*1,80</t>
  </si>
  <si>
    <t>141</t>
  </si>
  <si>
    <t>9909000210</t>
  </si>
  <si>
    <t>Poplatek za uložení výzisku ze štěrkového lože kontaminovaného</t>
  </si>
  <si>
    <t>466498462</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</si>
  <si>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</si>
  <si>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50,000*1,80</t>
  </si>
  <si>
    <t>142</t>
  </si>
  <si>
    <t>9909000100</t>
  </si>
  <si>
    <t>Poplatek za uložení suti nebo hmot na oficiální skládku</t>
  </si>
  <si>
    <t>-1234505923</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</si>
  <si>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</si>
  <si>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 xml:space="preserve">519,690*2,00+90,750*2,00"zemina </t>
  </si>
  <si>
    <t>143</t>
  </si>
  <si>
    <t>9902100200</t>
  </si>
  <si>
    <t>Doprava obousměrná (např. dodávek z vlastních zásob zhotovitele nebo objednatele nebo výzisku) mechanizací o nosnosti přes 3,5 t sypanin (kameniva, písku, suti, dlažebních kostek, atd.) do 20 km</t>
  </si>
  <si>
    <t>487825880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</si>
  <si>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</si>
  <si>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1338,538+90,000+1220,880+0,300" štěrk.lože, zemina, pryž. a PE podložky - odpad</t>
  </si>
  <si>
    <t>144</t>
  </si>
  <si>
    <t>9902401000</t>
  </si>
  <si>
    <t>Doprava jednosměrná (např. nakupovaného materiálu) mechanizací o nosnosti přes 3,5 t objemnějšího kusového materiálu (prefabrikátů, stožárů, výhybek, rozvaděčů, vybouraných hmot atd.) do 250 km</t>
  </si>
  <si>
    <t>-1135065097</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</si>
  <si>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</si>
  <si>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166,672+40,900+0,224"výhybky, spojka, válečkové stoličky</t>
  </si>
  <si>
    <t>145</t>
  </si>
  <si>
    <t>9902400800</t>
  </si>
  <si>
    <t>Doprava jednosměrná (např. nakupovaného materiálu) mechanizací o nosnosti přes 3,5 t objemnějšího kusového materiálu (prefabrikátů, stožárů, výhybek, rozvaděčů, vybouraných hmot atd.) do 150 km</t>
  </si>
  <si>
    <t>1478663777</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</si>
  <si>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</si>
  <si>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25,930+3,704"kolejnice</t>
  </si>
  <si>
    <t>146</t>
  </si>
  <si>
    <t>9902400900</t>
  </si>
  <si>
    <t>Doprava jednosměrná (např. nakupovaného materiálu) mechanizací o nosnosti přes 3,5 t objemnějšího kusového materiálu (prefabrikátů, stožárů, výhybek, rozvaděčů, vybouraných hmot atd.) do 200 km</t>
  </si>
  <si>
    <t>-1827142180</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</si>
  <si>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</si>
  <si>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14,717+56,244" betonové pražce</t>
  </si>
  <si>
    <t>147</t>
  </si>
  <si>
    <t>9902400700</t>
  </si>
  <si>
    <t>Doprava jednosměrná (např. nakupovaného materiálu) mechanizací o nosnosti přes 3,5 t objemnějšího kusového materiálu (prefabrikátů, stožárů, výhybek, rozvaděčů, vybouraných hmot atd.) do 100 km</t>
  </si>
  <si>
    <t>-211932645</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</si>
  <si>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</si>
  <si>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7,372+6,853+0,504+0,343" dřevěné pražce</t>
  </si>
  <si>
    <t>148</t>
  </si>
  <si>
    <t>9902300400</t>
  </si>
  <si>
    <t>Doprava jednosměrná (např. nakupovaného materiálu) mechanizací o nosnosti přes 3,5 t sypanin (kameniva, písku, suti, dlažebních kostek, atd.) do 40 km</t>
  </si>
  <si>
    <t>1699809511</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</si>
  <si>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</si>
  <si>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1467,598+98,700+739,667+37,600"štěrk, stěrkodrť, drť</t>
  </si>
  <si>
    <t>149</t>
  </si>
  <si>
    <t>9902300700</t>
  </si>
  <si>
    <t>Doprava jednosměrná (např. nakupovaného materiálu) mechanizací o nosnosti přes 3,5 t sypanin (kameniva, písku, suti, dlažebních kostek, atd.) do 100 km</t>
  </si>
  <si>
    <t>1361745565</t>
  </si>
  <si>
    <t>Doprava jednosměrná (např. nakupovaného materiálu) mechanizací o nosnosti přes 3,5 t sypanin (kameniva, písku, suti, dlažebních kostek,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</si>
  <si>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5,020+0,954+0,360+0,878+0,426"svrškový materiál, kotvy, námezníky, geotextílie, geomříže</t>
  </si>
  <si>
    <t>150</t>
  </si>
  <si>
    <t>9902300100</t>
  </si>
  <si>
    <t>Doprava jednosměrná (např. nakupovaného materiálu) mechanizací o nosnosti přes 3,5 t sypanin (kameniva, písku, suti, dlažebních kostek, atd.) do 10 km</t>
  </si>
  <si>
    <t>-1578333566</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</si>
  <si>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</si>
  <si>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15,303+0,755+0,139"beton, drenážní díly, geotextílie</t>
  </si>
  <si>
    <t>151</t>
  </si>
  <si>
    <t>9903200100</t>
  </si>
  <si>
    <t>Přeprava mechanizace na místo prováděných prací o hmotnosti přes 12 t přes 50 do 100 km</t>
  </si>
  <si>
    <t>1243365772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</si>
  <si>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</si>
  <si>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10"ASP, PUŠL, 3xDVOUCESTNÉ RYPADLO, KOLEJ.JEŘÁB, 2xJEŘÁB, ASP, PUŠL</t>
  </si>
  <si>
    <t>SO 01-02 - Oprava bezstykové koleje v žst. Krnov</t>
  </si>
  <si>
    <t>1524706558</t>
  </si>
  <si>
    <t>1322987864</t>
  </si>
  <si>
    <t>-347567225</t>
  </si>
  <si>
    <t>434093805</t>
  </si>
  <si>
    <t>505680275</t>
  </si>
  <si>
    <t>2*13,00</t>
  </si>
  <si>
    <t>1693264534</t>
  </si>
  <si>
    <t>5907015410</t>
  </si>
  <si>
    <t>Ojedinělá výměna kolejnic současně s výměnou kompletů a pryžové podložky tv. S49 rozdělení "c"</t>
  </si>
  <si>
    <t>513681613</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</si>
  <si>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</si>
  <si>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2*45,00</t>
  </si>
  <si>
    <t>-2014137423</t>
  </si>
  <si>
    <t>2*11,00+2*12,50+2*3,00</t>
  </si>
  <si>
    <t>-286716555</t>
  </si>
  <si>
    <t>2*11,00+2*12,50</t>
  </si>
  <si>
    <t>-131957082</t>
  </si>
  <si>
    <t>6,00+8,00</t>
  </si>
  <si>
    <t>-667209625</t>
  </si>
  <si>
    <t>5911113020</t>
  </si>
  <si>
    <t>Výměna srdcovky jednoduché montované z kolejnic soustavy S49</t>
  </si>
  <si>
    <t>1775432656</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</si>
  <si>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</si>
  <si>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5911013020</t>
  </si>
  <si>
    <t>Výměna jazyka a opornice výhybky jednoduché s jedním hákovým závěrem soustavy S49</t>
  </si>
  <si>
    <t>1543878759</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</si>
  <si>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</si>
  <si>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10,113+11,366</t>
  </si>
  <si>
    <t>1790006363</t>
  </si>
  <si>
    <t>-835708443</t>
  </si>
  <si>
    <t>19+8</t>
  </si>
  <si>
    <t>-51683909</t>
  </si>
  <si>
    <t>-680680233</t>
  </si>
  <si>
    <t>1277607580</t>
  </si>
  <si>
    <t>49,85+43,75+37,83</t>
  </si>
  <si>
    <t>-358216974</t>
  </si>
  <si>
    <t>-1326602509</t>
  </si>
  <si>
    <t>2*600,00</t>
  </si>
  <si>
    <t>-587153112</t>
  </si>
  <si>
    <t>-120002093</t>
  </si>
  <si>
    <t>1146517133</t>
  </si>
  <si>
    <t>1364156974</t>
  </si>
  <si>
    <t>-2141594073</t>
  </si>
  <si>
    <t>-1170611800</t>
  </si>
  <si>
    <t>-600203330</t>
  </si>
  <si>
    <t>9901000200</t>
  </si>
  <si>
    <t>Doprava obousměrná (např. dodávek z vlastních zásob zhotovitele nebo objednatele nebo výzisku) mechanizací o nosnosti do 3,5 t elektrosoučástek, montážního materiálu, kameniva, písku, dlažebních kostek, suti, atd. do 20 km</t>
  </si>
  <si>
    <t>-1977537684</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</si>
  <si>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</si>
  <si>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 pryž. a PE podložky - odpad</t>
  </si>
  <si>
    <t>-275027714</t>
  </si>
  <si>
    <t>1,125+0,385"svrškový materiál, kotvy</t>
  </si>
  <si>
    <t>PS 01 - Úprava zabezpečovacího zařizení</t>
  </si>
  <si>
    <t>PS 01-01 - Oprava výhybek v žst. Krnov</t>
  </si>
  <si>
    <t>Ing. Hodulová Michaela</t>
  </si>
  <si>
    <t xml:space="preserve">    OST1 - Výhybky č.53a,b, 54, 55, 56, 57</t>
  </si>
  <si>
    <t xml:space="preserve">    OST2 - Kabelové rýhy, kabely, spojky</t>
  </si>
  <si>
    <t xml:space="preserve">    OST3 - Návěstidla</t>
  </si>
  <si>
    <t xml:space="preserve">    OST4 - Počítače náprav</t>
  </si>
  <si>
    <t xml:space="preserve">    OST5 - Doprava, odpady</t>
  </si>
  <si>
    <t>OST1</t>
  </si>
  <si>
    <t>Výhybky č.53a,b, 54, 55, 56, 57</t>
  </si>
  <si>
    <t>7591017030</t>
  </si>
  <si>
    <t>Demontáž elektromotorického přestavníku z výhybky s kontrolou jazyků</t>
  </si>
  <si>
    <t>-984469940</t>
  </si>
  <si>
    <t>6"V53a,b,54,55,56,57</t>
  </si>
  <si>
    <t>7591017060</t>
  </si>
  <si>
    <t>Odpojení elektromotorického přestavníku z výhybky</t>
  </si>
  <si>
    <t>162093003</t>
  </si>
  <si>
    <t>7591015034</t>
  </si>
  <si>
    <t>Montáž elektromotorického přestavníku na výhybce s kontrolou jazyků s upevněním kloubovým na koleji</t>
  </si>
  <si>
    <t>-1346074431</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</si>
  <si>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</si>
  <si>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1"V54</t>
  </si>
  <si>
    <t>7591015036</t>
  </si>
  <si>
    <t>Montáž elektromotorického přestavníku na výhybce s kontrolou jazyků s upevněním ve žlabovém pražci</t>
  </si>
  <si>
    <t>-607578619</t>
  </si>
  <si>
    <t>Montáž elektromotorického přestavníku na výhybce s kontrolou jazyků s upevněním ve žlabovém pražci - připevnění přestavníku do žlabového pražce a zatažení kabelu s kabelovou formou do kabelového závěru, mechanické přezkoušení chodu</t>
  </si>
  <si>
    <t>2"V53a,b</t>
  </si>
  <si>
    <t>7591015038</t>
  </si>
  <si>
    <t>Montáž elektromotorického přestavníku na výhybce s kontrolou jazyků s upevněním přírubou</t>
  </si>
  <si>
    <t>-818638500</t>
  </si>
  <si>
    <t>Montáž elektromotorického přestavníku na výhybce s kontrolou jazyků s upevněním přírubou - připevnění přestavníku k přírubě a zatažení kabelu s kabelovou formou do kabelového závěru, mechanické přezkoušení chodu</t>
  </si>
  <si>
    <t>3"V55,56,57</t>
  </si>
  <si>
    <t>7591050050</t>
  </si>
  <si>
    <t>Kryty Kryt spojnic ochranný úplný (CV030729001M)</t>
  </si>
  <si>
    <t>-2098106488</t>
  </si>
  <si>
    <t>7591080225</t>
  </si>
  <si>
    <t>Ostatní náhradní díly EP600 Kloub připevňovací horní (CV030169001)</t>
  </si>
  <si>
    <t>769598211</t>
  </si>
  <si>
    <t>7591080220</t>
  </si>
  <si>
    <t>Ostatní náhradní díly EP600 Kloub připevňovací dolní (CV030179001)</t>
  </si>
  <si>
    <t>1641846633</t>
  </si>
  <si>
    <t>7591080780</t>
  </si>
  <si>
    <t>Ostatní náhradní díly EP600 Souprava připevňovací kloubová elmot.přestav. (CV030839011)</t>
  </si>
  <si>
    <t>1823844676</t>
  </si>
  <si>
    <t>1"Vk4</t>
  </si>
  <si>
    <t>7591030214</t>
  </si>
  <si>
    <t>Kontrolní tyče Tyč kontrolní kloubová sestavená krátká levá (CV031719004)</t>
  </si>
  <si>
    <t>-766752814</t>
  </si>
  <si>
    <t>Poznámka k položce:_x000D_
V53a,b</t>
  </si>
  <si>
    <t>7591030224</t>
  </si>
  <si>
    <t>Kontrolní tyče Tyč kontrolní kloubová sestavená dlouhá levá (CV031729004)</t>
  </si>
  <si>
    <t>753152998</t>
  </si>
  <si>
    <t>7591030213</t>
  </si>
  <si>
    <t>Kontrolní tyče Tyč kontrolní kloubová sestavená krátká pravá (CV031719003)</t>
  </si>
  <si>
    <t>-96630690</t>
  </si>
  <si>
    <t>7591030223</t>
  </si>
  <si>
    <t>Kontrolní tyče Tyč kontrolní kloubová sestavená dlouhá pravá (CV031729003)</t>
  </si>
  <si>
    <t>-580282094</t>
  </si>
  <si>
    <t>7591015062</t>
  </si>
  <si>
    <t>Připojení elektromotorického přestavníku na výhybku s kontrolou jazyků</t>
  </si>
  <si>
    <t>639087120</t>
  </si>
  <si>
    <t>Připojení elektromotorického přestavníku na výhybku s kontrolou jazyků - připojení a seřízení přestavníkové spojnice, montáž a seřízení kontrolního ústrojí</t>
  </si>
  <si>
    <t>5911313020</t>
  </si>
  <si>
    <t>Seřízení hákového závěru výhybky jednoduché jednozávěrové soustavy S49</t>
  </si>
  <si>
    <t>1974463082</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</si>
  <si>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</si>
  <si>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5911531120</t>
  </si>
  <si>
    <t>Seřízení čelisťového závěru výhybky jednoduché v žlabovém pražci soustavy S49</t>
  </si>
  <si>
    <t>1926567654</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</si>
  <si>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</si>
  <si>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5911573030</t>
  </si>
  <si>
    <t>Seřízení čelisťového závěru výhybky křižovatkové soustavy S49</t>
  </si>
  <si>
    <t>2141238729</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</si>
  <si>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</si>
  <si>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7591017010</t>
  </si>
  <si>
    <t>Demontáž elektromotorického přestavníku z výkolejky</t>
  </si>
  <si>
    <t>1376747485</t>
  </si>
  <si>
    <t>Poznámka k položce:_x000D_
Vk4</t>
  </si>
  <si>
    <t>7590917042</t>
  </si>
  <si>
    <t>Demontáž výkolejky ústřední stavěné bez návěstního tělesa s přestavníkem elektromotorickým</t>
  </si>
  <si>
    <t>1571509676</t>
  </si>
  <si>
    <t>7590915042</t>
  </si>
  <si>
    <t>Montáž výkolejky ústřední stavěné bez návěstního tělesa s přestavníkem elektromotorickým</t>
  </si>
  <si>
    <t>-235396625</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</si>
  <si>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</si>
  <si>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7590910510</t>
  </si>
  <si>
    <t>Výkolejky Výkolejka S49 pravá přestavník vpravo (CV040739001)</t>
  </si>
  <si>
    <t>-182409448</t>
  </si>
  <si>
    <t>7591015064</t>
  </si>
  <si>
    <t>Připojení elektromotorického přestavníku na výkolejku</t>
  </si>
  <si>
    <t>2028255487</t>
  </si>
  <si>
    <t>Připojení elektromotorického přestavníku na výkolejku - připojení a seřízení přestavníkové spojnice, montáž a seřízení kontrolního ústrojí</t>
  </si>
  <si>
    <t>7591095010</t>
  </si>
  <si>
    <t>Dodatečná montáž ohrazení pro elekromotorický přestavník s plastovou ohrádkou</t>
  </si>
  <si>
    <t>-1961526412</t>
  </si>
  <si>
    <t>7591090110</t>
  </si>
  <si>
    <t>Díly pro zemní montáž přestavníků Ohrádka přestavníku POP KPS (HM0321859992206)</t>
  </si>
  <si>
    <t>-467494366</t>
  </si>
  <si>
    <t>7591090120</t>
  </si>
  <si>
    <t>Díly pro zemní montáž přestavníků Ohrádka přestavníku POP PP (HM0321859992207)</t>
  </si>
  <si>
    <t>-1159260558</t>
  </si>
  <si>
    <t>7591090130</t>
  </si>
  <si>
    <t>Díly pro zemní montáž přestavníků Ohrádka přestavníku POP ZP (HM0321859992107)</t>
  </si>
  <si>
    <t>163103751</t>
  </si>
  <si>
    <t>5914125010</t>
  </si>
  <si>
    <t>Montáž betonových desek</t>
  </si>
  <si>
    <t>-1929440831</t>
  </si>
  <si>
    <t>Montáž betonových desek. Poznámka: 1. V cenách jsou započteny náklady na manipulaci a montáž desek podle vzorového listu. 2. V cenách nejsou obsaženy náklady na dodávku materiálu.</t>
  </si>
  <si>
    <t>7591090010</t>
  </si>
  <si>
    <t>Díly pro zemní montáž přestavníků Deska základ.pod přestav. 700x460  (HM0592139997046)</t>
  </si>
  <si>
    <t>-1918725707</t>
  </si>
  <si>
    <t>7598095070</t>
  </si>
  <si>
    <t>Přezkoušení a regulace elektromotorového přestavníku</t>
  </si>
  <si>
    <t>-1281592308</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</si>
  <si>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</si>
  <si>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OST2</t>
  </si>
  <si>
    <t>Kabelové rýhy, kabely, spojky</t>
  </si>
  <si>
    <t>7590525230</t>
  </si>
  <si>
    <t>Montáž kabelu návěstního volně uloženého s jádrem 1 mm Cu TCEKEZE, TCEKFE, TCEKPFLEY, TCEKPFLEZE do 7 P</t>
  </si>
  <si>
    <t>-2124502350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</si>
  <si>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</si>
  <si>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2"V53a</t>
  </si>
  <si>
    <t>2"V53b</t>
  </si>
  <si>
    <t>6"V55</t>
  </si>
  <si>
    <t>9"Vk4</t>
  </si>
  <si>
    <t>9"Se17</t>
  </si>
  <si>
    <t>9"Se18</t>
  </si>
  <si>
    <t>9"Se19</t>
  </si>
  <si>
    <t>7590525231</t>
  </si>
  <si>
    <t>Montáž kabelu návěstního volně uloženého s jádrem 1 mm Cu TCEKEZE, TCEKFE, TCEKPFLEY, TCEKPFLEZE do 16 P</t>
  </si>
  <si>
    <t>1164085540</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</si>
  <si>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</si>
  <si>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7"V54</t>
  </si>
  <si>
    <t>1"V56</t>
  </si>
  <si>
    <t>4"V57</t>
  </si>
  <si>
    <t>7590521514</t>
  </si>
  <si>
    <t>Venkovní vedení kabelová - metalické sítě Plněné, párované s ochr. vodičem TCEKPFLEY 3 P 1,0 D</t>
  </si>
  <si>
    <t>-71693090</t>
  </si>
  <si>
    <t>7590521529</t>
  </si>
  <si>
    <t>Venkovní vedení kabelová - metalické sítě Plněné, párované s ochr. vodičem TCEKPFLEY 7 P 1,0 D</t>
  </si>
  <si>
    <t>258342847</t>
  </si>
  <si>
    <t>7590521534</t>
  </si>
  <si>
    <t>Venkovní vedení kabelová - metalické sítě Plněné, párované s ochr. vodičem TCEKPFLEY 12 P 1,0 D</t>
  </si>
  <si>
    <t>-1404285287</t>
  </si>
  <si>
    <t>7590525696</t>
  </si>
  <si>
    <t>Montáž ukončení celoplastového kabelu v závěru nebo rozvaděči se zářezovými svorkovnicemi s pancířem do 10 žil</t>
  </si>
  <si>
    <t>1536964094</t>
  </si>
  <si>
    <t>Montáž ukončení celoplastového kabelu v závěru nebo rozvaděči se zářezovými svorkovnicemi s pancířem do 10 žil - odpancéřování kabelu, vyformování, zaříznutí vodičů do svorkovnice, přezkoušení izolačního stavu kabelových žil</t>
  </si>
  <si>
    <t>1"Se17</t>
  </si>
  <si>
    <t>1"Se18</t>
  </si>
  <si>
    <t>1"Se19</t>
  </si>
  <si>
    <t>7590525687</t>
  </si>
  <si>
    <t>Montáž ukončení celoplastového kabelu v závěru nebo rozvaděči se zářezovými svorkovnicemi bez pancíře do 20 žil</t>
  </si>
  <si>
    <t>-1676232120</t>
  </si>
  <si>
    <t>Montáž ukončení celoplastového kabelu v závěru nebo rozvaděči se zářezovými svorkovnicemi bez pancíře do 20 žil - odstranění pláště kabelu, vyformování, zaříznutí vodičů do svorkovnice, přezkoušení izolačního stavu kabelových žil</t>
  </si>
  <si>
    <t>1"V55</t>
  </si>
  <si>
    <t>5"PB 48,49,50,51,52</t>
  </si>
  <si>
    <t>7590525688</t>
  </si>
  <si>
    <t>Montáž ukončení celoplastového kabelu v závěru nebo rozvaděči se zářezovými svorkovnicemi bez pancíře do 40 žil</t>
  </si>
  <si>
    <t>2120273608</t>
  </si>
  <si>
    <t>Montáž ukončení celoplastového kabelu v závěru nebo rozvaděči se zářezovými svorkovnicemi bez pancíře do 40 žil - odstranění pláště kabelu, vyformování, zaříznutí vodičů do svorkovnice, přezkoušení izolačního stavu kabelových žil</t>
  </si>
  <si>
    <t>1"V57</t>
  </si>
  <si>
    <t>7590525465</t>
  </si>
  <si>
    <t>Montáž spojky rovné pro plastové kabely párové Raychem XAGA s konektory UDW2 2 plášť bez pancíře do 32 žil</t>
  </si>
  <si>
    <t>-1500450450</t>
  </si>
  <si>
    <t>Montáž spojky rovné pro plastové kabely párové Raychem XAGA s konektory UDW2 2 plášť bez pancíře do 32 žil - nasazení manžety, spojení žil, převlečení manžety, nahřátí pro její tepelné smrštění, uložení spojky v jámě</t>
  </si>
  <si>
    <t>1"V53a</t>
  </si>
  <si>
    <t>1"V53b</t>
  </si>
  <si>
    <t>2"PB 51,52</t>
  </si>
  <si>
    <t>7590541429</t>
  </si>
  <si>
    <t>Slaboproudé rozvody, kabely pro přívod a vnitřní instalaci Spojky metalických kabelů a příslušenství Teplem smrštitelná zesílená spojka pro netlakované kabely XAGA 500-43/8-150/EY</t>
  </si>
  <si>
    <t>-659917445</t>
  </si>
  <si>
    <t>7593500150</t>
  </si>
  <si>
    <t>Trasy kabelového vedení Kabelové žlaby (200x126) spodní + vrchní díl plast</t>
  </si>
  <si>
    <t>218282233</t>
  </si>
  <si>
    <t>4"V53a,b</t>
  </si>
  <si>
    <t>9"vk4</t>
  </si>
  <si>
    <t>6"Se17</t>
  </si>
  <si>
    <t>9*2"PB 51,52</t>
  </si>
  <si>
    <t>7593500155</t>
  </si>
  <si>
    <t>Trasy kabelového vedení Kabelové žlaby (200x126) spojka plast</t>
  </si>
  <si>
    <t>-778909697</t>
  </si>
  <si>
    <t>7593505270</t>
  </si>
  <si>
    <t>Montáž kabelového označníku Ball Marker</t>
  </si>
  <si>
    <t>425905432</t>
  </si>
  <si>
    <t>Montáž kabelového označníku Ball Marker - upevnění kabelového označníku na plášť kabelu upevňovacími prvky</t>
  </si>
  <si>
    <t>7593501820</t>
  </si>
  <si>
    <t>Trasy kabelového vedení Lokátory a markery Ball Marker 1408-XR, fialový zabezpečováci</t>
  </si>
  <si>
    <t>2142388741</t>
  </si>
  <si>
    <t>7590147044</t>
  </si>
  <si>
    <t>Demontáž závěru kabelového zabezpečovacího na zemní podpěru UKMP</t>
  </si>
  <si>
    <t>-1612877489</t>
  </si>
  <si>
    <t>7590145044</t>
  </si>
  <si>
    <t>Montáž závěru kabelového zabezpečovacího na zemní podpěru UKMP</t>
  </si>
  <si>
    <t>-258761053</t>
  </si>
  <si>
    <t>Montáž závěru kabelového zabezpečovacího na zemní podpěru UKMP - úplná montáž závěru, zatažení kabelu, měření izolačního stavu, jednostranné číslování. Bez provedení zemních prací, zhotovení a zapojení kabelové formy</t>
  </si>
  <si>
    <t>7590140190</t>
  </si>
  <si>
    <t>Závěry Závěr kabelový UKMP-WM (CV736719001)</t>
  </si>
  <si>
    <t>-1772934346</t>
  </si>
  <si>
    <t>7590147046</t>
  </si>
  <si>
    <t>Demontáž závěru kabelového zabezpečovacího na zemní podpěru UPMP</t>
  </si>
  <si>
    <t>-2077605160</t>
  </si>
  <si>
    <t>7590145046</t>
  </si>
  <si>
    <t>Montáž závěru kabelového zabezpečovacího na zemní podpěru UPMP</t>
  </si>
  <si>
    <t>-294545637</t>
  </si>
  <si>
    <t>Montáž závěru kabelového zabezpečovacího na zemní podpěru UPMP - úplná montáž závěru, zatažení kabelu, měření izolačního stavu, jednostranné číslování. Bez provedení zemních prací, zhotovení a zapojení kabelové formy</t>
  </si>
  <si>
    <t>7590140150</t>
  </si>
  <si>
    <t>Závěry Závěr kabelový UPMP-WM I. (CV736709001)</t>
  </si>
  <si>
    <t>-1748607117</t>
  </si>
  <si>
    <t>7590140180</t>
  </si>
  <si>
    <t>Závěry Závěr kabelový UPMP-WM VII. (CV736709007)</t>
  </si>
  <si>
    <t>-691290519</t>
  </si>
  <si>
    <t>7590555192</t>
  </si>
  <si>
    <t>Montáž forma pro kabely TCEKPFLE, TCEKPFLEY, TCEKPFLEZE, TCEKPFLEZY svorkovice WAGO do 3 P 1,0</t>
  </si>
  <si>
    <t>-695731248</t>
  </si>
  <si>
    <t>Montáž forma pro kabely TCEKPFLE, TCEKPFLEY, TCEKPFLEZE, TCEKPFLEZY svorkovice WAGO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</si>
  <si>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7590555196</t>
  </si>
  <si>
    <t>Montáž forma pro kabely TCEKPFLE, TCEKPFLEY, TCEKPFLEZE, TCEKPFLEZY svorkovice WAGO do 7 P 1,0</t>
  </si>
  <si>
    <t>1890962029</t>
  </si>
  <si>
    <t>Montáž forma pro kabely TCEKPFLE, TCEKPFLEY, TCEKPFLEZE, TCEKPFLEZY svorkovice WAGO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</si>
  <si>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7590555198</t>
  </si>
  <si>
    <t>Montáž forma pro kabely TCEKPFLE, TCEKPFLEY, TCEKPFLEZE, TCEKPFLEZY svorkovice WAGO do 12 P 1,0</t>
  </si>
  <si>
    <t>1920960948</t>
  </si>
  <si>
    <t>Montáž forma pro kabely TCEKPFLE, TCEKPFLEY, TCEKPFLEZE, TCEKPFLEZY svorkovice WAGO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</si>
  <si>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7593507150</t>
  </si>
  <si>
    <t>Vyjmutí výstražné fólie z výkopu</t>
  </si>
  <si>
    <t>1319132591</t>
  </si>
  <si>
    <t>7593505150</t>
  </si>
  <si>
    <t>Pokládka výstražné fólie do výkopu</t>
  </si>
  <si>
    <t>1898713366</t>
  </si>
  <si>
    <t>7593500600</t>
  </si>
  <si>
    <t>Trasy kabelového vedení Kabelové krycí desky a pásy Fólie výstražná modrá š. 34cm (HM0673909991034)</t>
  </si>
  <si>
    <t>966458113</t>
  </si>
  <si>
    <t>7492756030</t>
  </si>
  <si>
    <t>Pomocné práce pro montáž kabelů vyhledání stávajících kabelů ( měření, sonda )</t>
  </si>
  <si>
    <t>1099930954</t>
  </si>
  <si>
    <t>Pomocné práce pro montáž kabelů vyhledání stávajících kabelů ( měření, sonda ) - v obvodu žel. stanice nebo na na trati včetně provedení sondy</t>
  </si>
  <si>
    <t>OST3</t>
  </si>
  <si>
    <t>Návěstidla</t>
  </si>
  <si>
    <t>7590713009</t>
  </si>
  <si>
    <t>Repase světelného návěstidla demontáž a montáž návěstidla jednostranného se 2 svítilnami</t>
  </si>
  <si>
    <t>777686985</t>
  </si>
  <si>
    <t>Repase světelného návěstidla demontáž a montáž návěstidla jednostranného se 2 svítilnami - s možnou náhradou plastových dílů, bez ukončení a zapojení zemního kabelu</t>
  </si>
  <si>
    <t>7598095075</t>
  </si>
  <si>
    <t>Přezkoušení a regulace proudokruhu světelných návěstidel</t>
  </si>
  <si>
    <t>-627322589</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</si>
  <si>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</si>
  <si>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1"se17</t>
  </si>
  <si>
    <t>7590715032</t>
  </si>
  <si>
    <t>Montáž světelného návěstidla jednostranného stožárového se 2 svítilnami</t>
  </si>
  <si>
    <t>1332693580</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</si>
  <si>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</si>
  <si>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7590725040</t>
  </si>
  <si>
    <t>Montáž doplňujících součástí ke světelnému návěstidlu označovacího pásu velkého</t>
  </si>
  <si>
    <t>125080020</t>
  </si>
  <si>
    <t>7590725046</t>
  </si>
  <si>
    <t>Montáž doplňujících součástí ke světelnému návěstidlu označovacího štítku</t>
  </si>
  <si>
    <t>-80153451</t>
  </si>
  <si>
    <t>7590720600</t>
  </si>
  <si>
    <t>Součásti světelných návěstidel Štítek označovací plastový pro návěstidlo</t>
  </si>
  <si>
    <t>-1585031939</t>
  </si>
  <si>
    <t>7590725070</t>
  </si>
  <si>
    <t>Zatmelení skříně návěstního transformátoru</t>
  </si>
  <si>
    <t>1689601514</t>
  </si>
  <si>
    <t>OST4</t>
  </si>
  <si>
    <t>Počítače náprav</t>
  </si>
  <si>
    <t>7592007050</t>
  </si>
  <si>
    <t>Demontáž počítacího bodu (senzoru) RSR 180</t>
  </si>
  <si>
    <t>1621828765</t>
  </si>
  <si>
    <t>7592005050</t>
  </si>
  <si>
    <t>Montáž počítacího bodu (senzoru) RSR 180</t>
  </si>
  <si>
    <t>-1069579179</t>
  </si>
  <si>
    <t>Montáž počítacího bodu (senzoru) RSR 180 - uložení a připevnění na určené místo, seřízení polohy, přezkoušení</t>
  </si>
  <si>
    <t>5"PB48,49,50,51,52</t>
  </si>
  <si>
    <t>7594307015</t>
  </si>
  <si>
    <t>Demontáž součástí počítače náprav neoprénové ochranné hadice se soupravou pro upevnění k pražci</t>
  </si>
  <si>
    <t>173991539</t>
  </si>
  <si>
    <t>7594305015</t>
  </si>
  <si>
    <t>Montáž součástí počítače náprav neoprénové ochranné hadice se soupravou pro upevnění k pražci</t>
  </si>
  <si>
    <t>-2034013703</t>
  </si>
  <si>
    <t>7590525222</t>
  </si>
  <si>
    <t>Montáž kabelu návěstního s jádrem 0,8 mm Cu TCEKEZE, TCEPKPFLEY do 50 XN</t>
  </si>
  <si>
    <t>1396049711</t>
  </si>
  <si>
    <t>Montáž kabelu návěstního s jádrem 0,8 mm Cu TCEKEZE, TCEPKPFLEY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</si>
  <si>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9"PB51</t>
  </si>
  <si>
    <t>9"PB52</t>
  </si>
  <si>
    <t>7590520604</t>
  </si>
  <si>
    <t>Venkovní vedení kabelová - metalické sítě Plněné 4x0,8 TCEPKPFLEY 3 x 4 x 0,8</t>
  </si>
  <si>
    <t>-912247988</t>
  </si>
  <si>
    <t>9"PB 51</t>
  </si>
  <si>
    <t>9"PB 52</t>
  </si>
  <si>
    <t>7598095085</t>
  </si>
  <si>
    <t>Přezkoušení a regulace senzoru počítacího bodu</t>
  </si>
  <si>
    <t>-1286204385</t>
  </si>
  <si>
    <t>Přezkoušení a regulace senzoru počítacího bodu - kontrola (nastavení) mechanických parametrů polohy, regulace napájení, kalibrace, kontrola funkce a započítávání, kontrola indikace</t>
  </si>
  <si>
    <t>7598095090</t>
  </si>
  <si>
    <t>Přezkoušení a regulace počítače náprav včetně vyhotovení protokolu za 1 úsek</t>
  </si>
  <si>
    <t>-242303218</t>
  </si>
  <si>
    <t>Přezkoušení a regulace počítače náprav včetně vyhotovení protokolu za 1 úsek - provedení příslušných měření, nastavení zařízení, přezkoušení funkce a vyhotovení protokolu</t>
  </si>
  <si>
    <t>OST5</t>
  </si>
  <si>
    <t>Doprava, odpady</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</si>
  <si>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</si>
  <si>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</si>
  <si>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1503876898</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</si>
  <si>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</si>
  <si>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uložení na dílně_x000D_
</t>
  </si>
  <si>
    <t>5*0,01"PB</t>
  </si>
  <si>
    <t>2*0,3"Se 18,Se19</t>
  </si>
  <si>
    <t>0,2"přest.od Vk4</t>
  </si>
  <si>
    <t>9909000200</t>
  </si>
  <si>
    <t>Poplatek za uložení nebezpečného odpadu na oficiální skládku</t>
  </si>
  <si>
    <t>-39840788</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</si>
  <si>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</si>
  <si>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-409533185</t>
  </si>
  <si>
    <t>9909000500</t>
  </si>
  <si>
    <t>Poplatek uložení odpadu betonových prefabrikátů</t>
  </si>
  <si>
    <t>411733093</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</si>
  <si>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</si>
  <si>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</si>
  <si>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</si>
  <si>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925061041</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</si>
  <si>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</si>
  <si>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odvoz skládka_x000D_
</t>
  </si>
  <si>
    <t>-754093904</t>
  </si>
  <si>
    <t>PS 01-02 - Zemní práce</t>
  </si>
  <si>
    <t>M - Práce a dodávky M</t>
  </si>
  <si>
    <t xml:space="preserve">    46-M - Zemní práce při extr.mont.pracích</t>
  </si>
  <si>
    <t>Práce a dodávky M</t>
  </si>
  <si>
    <t>46-M</t>
  </si>
  <si>
    <t>Zemní práce při extr.mont.pracích</t>
  </si>
  <si>
    <t>460161143</t>
  </si>
  <si>
    <t>Hloubení kabelových rýh ručně š 35 cm hl 50 cm v hornině tř II skupiny 4</t>
  </si>
  <si>
    <t>CS ÚRS 2021 01</t>
  </si>
  <si>
    <t>1200204050</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</si>
  <si>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</si>
  <si>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460431153</t>
  </si>
  <si>
    <t>Zásyp kabelových rýh ručně se zhutněním š 35 cm hl 50 cm z horniny tř II skupiny 4</t>
  </si>
  <si>
    <t>1444279537</t>
  </si>
  <si>
    <t>Zásyp kabelových rýh ručně s přemístění sypaniny ze vzdálenosti do 10 m, s uložením výkopku ve vrstvách včetně zhutnění a úpravy povrchu šířky 35 cm hloubky 50 cm z horniny třídy těžitelnosti II skupiny 4</t>
  </si>
  <si>
    <t>460752112</t>
  </si>
  <si>
    <t>Osazení kabelových kanálů do rýhy ze žlabů plastových šířky do 20 cm</t>
  </si>
  <si>
    <t>560907720</t>
  </si>
  <si>
    <t>Osazení kabelových kanálů včetně utěsnění, vyspárování a zakrytí víkem ze žlabů plastových do rýhy, bez výkopových prací vnější šířky přes 10 do 20 cm</t>
  </si>
  <si>
    <t>131313102</t>
  </si>
  <si>
    <t>Hloubení jam v nesoudržných horninách třídy těžitelnosti II, skupiny 4 ručně</t>
  </si>
  <si>
    <t>-1976909622</t>
  </si>
  <si>
    <t>Hloubení jam ručně zapažených i nezapažených s urovnáním dna do předepsaného profilu a spádu v hornině třídy těžitelnosti II skupiny 4 nesoudržných</t>
  </si>
  <si>
    <t>Poznámka k položce:_x000D_
0,51 pro UKMP,UPMP</t>
  </si>
  <si>
    <t>0,51*7"UKMP, UPMP</t>
  </si>
  <si>
    <t>0,5*3"TIZ Se17,18,19</t>
  </si>
  <si>
    <t>0,43</t>
  </si>
  <si>
    <t>460391124</t>
  </si>
  <si>
    <t>Zásyp jam při elektromontážích ručně se zhutněním z hornin třídy II skupiny 4</t>
  </si>
  <si>
    <t>-1089712578</t>
  </si>
  <si>
    <t>Zásyp jam ručně s uložením výkopku ve vrstvách a úpravou povrchu s přemístění sypaniny ze vzdálenosti do 10 m se zhutněním z horniny třídy těžitelnosti II skupiny 4</t>
  </si>
  <si>
    <t>0,5"Se17</t>
  </si>
  <si>
    <t>0,5"Se18</t>
  </si>
  <si>
    <t>0,5"Se19</t>
  </si>
  <si>
    <t>275121111</t>
  </si>
  <si>
    <t>Osazení prefabrikovaných základových patek z dílců železobetonových hmotnosti do 5 t</t>
  </si>
  <si>
    <t>384680877</t>
  </si>
  <si>
    <t>Osazení základových prefabrikovaných železobetonových konstrukcí patek hmotnosti jednotlivě do 5 t</t>
  </si>
  <si>
    <t>460661111</t>
  </si>
  <si>
    <t>Kabelové lože z písku pro kabely nn bez zakrytí š do 35 cm</t>
  </si>
  <si>
    <t>-690195325</t>
  </si>
  <si>
    <t>Kabelové lože z písku včetně podsypu, zhutnění a urovnání povrchu pro kabely nn bez zakrytí, šířky do 35 cm</t>
  </si>
  <si>
    <t>58152354</t>
  </si>
  <si>
    <t>písek slévárenský praný</t>
  </si>
  <si>
    <t>934618667</t>
  </si>
  <si>
    <t>468051121</t>
  </si>
  <si>
    <t>Bourání základu betonového při elektromontážích</t>
  </si>
  <si>
    <t>-162529742</t>
  </si>
  <si>
    <t>Bourání základu betonového</t>
  </si>
  <si>
    <t>0,5</t>
  </si>
  <si>
    <t>767996702</t>
  </si>
  <si>
    <t>Demontáž atypických zámečnických konstrukcí řezáním hmotnosti jednotlivých dílů do 100 kg</t>
  </si>
  <si>
    <t>kg</t>
  </si>
  <si>
    <t>787676371</t>
  </si>
  <si>
    <t>Demontáž ostatních zámečnických konstrukcí  o hmotnosti jednotlivých dílů řezáním přes 50 do 100 kg</t>
  </si>
  <si>
    <t xml:space="preserve">Poznámka k položce:_x000D_
zkrácení Se17_x000D_
</t>
  </si>
  <si>
    <t>VON - Oprava výhybek v žst. Krnov</t>
  </si>
  <si>
    <t>VRN - Vedlejší rozpočtové náklady</t>
  </si>
  <si>
    <t>VRN</t>
  </si>
  <si>
    <t>Vedlejší rozpočtové náklady</t>
  </si>
  <si>
    <t>022121001</t>
  </si>
  <si>
    <t>Geodetické práce Diagnostika technické infrastruktury Vytýčení trasy inženýrských sítí</t>
  </si>
  <si>
    <t>hod</t>
  </si>
  <si>
    <t>1046412900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</si>
  <si>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</si>
  <si>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024101401.</t>
  </si>
  <si>
    <t>Inženýrská činnost koordinační a kompletační činnost</t>
  </si>
  <si>
    <t>1405623168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</si>
  <si>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</si>
  <si>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</si>
  <si>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</si>
  <si>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-731873</t>
  </si>
  <si>
    <t>022101001</t>
  </si>
  <si>
    <t>Geodetické práce Geodetické práce před opravou</t>
  </si>
  <si>
    <t>-1853628333</t>
  </si>
  <si>
    <t>0,033+4*0,033+0,274</t>
  </si>
  <si>
    <t>022101011</t>
  </si>
  <si>
    <t>Geodetické práce Geodetické práce v průběhu opravy</t>
  </si>
  <si>
    <t>-1456270743</t>
  </si>
  <si>
    <t>022101021</t>
  </si>
  <si>
    <t>Geodetické práce Geodetické práce po ukončení opravy</t>
  </si>
  <si>
    <t>-1291707302</t>
  </si>
  <si>
    <t>022111011</t>
  </si>
  <si>
    <t>Geodetické práce Kontrola PPK při směrové a výškové úpravě koleje zaměřením APK trať dvoukolejná</t>
  </si>
  <si>
    <t>-136578858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</si>
  <si>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</si>
  <si>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0,033+4*0,033+0,025+0,027+3*0,033+0,500</t>
  </si>
  <si>
    <t>024101001</t>
  </si>
  <si>
    <t>Inženýrská činnost střežení pracovní skupiny zaměstnanců</t>
  </si>
  <si>
    <t>-293826008</t>
  </si>
  <si>
    <t>033131001</t>
  </si>
  <si>
    <t>Provozní vlivy Organizační zajištění prací při zřizování a udržování BK kolejí a výhybek</t>
  </si>
  <si>
    <t>-353590859</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</si>
  <si>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</si>
  <si>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33,23+5*33,23+710,00+33,23+27,14+25,22+600,00</t>
  </si>
  <si>
    <t>024101401</t>
  </si>
  <si>
    <t>162167429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</si>
</sst>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93"/>
      <c r="AS2" s="293"/>
      <c r="AT2" s="293"/>
      <c r="AU2" s="293"/>
      <c r="AV2" s="293"/>
      <c r="AW2" s="293"/>
      <c r="AX2" s="293"/>
      <c r="AY2" s="293"/>
      <c r="AZ2" s="293"/>
      <c r="BA2" s="293"/>
      <c r="BB2" s="293"/>
      <c r="BC2" s="293"/>
      <c r="BD2" s="293"/>
      <c r="BE2" s="293"/>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7" t="s">
        <v>14</v>
      </c>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1"/>
      <c r="AQ5" s="21"/>
      <c r="AR5" s="19"/>
      <c r="BE5" s="274" t="s">
        <v>15</v>
      </c>
      <c r="BS5" s="16" t="s">
        <v>6</v>
      </c>
    </row>
    <row r="6" spans="1:74" s="1" customFormat="1" ht="36.950000000000003" customHeight="1">
      <c r="B6" s="20"/>
      <c r="C6" s="21"/>
      <c r="D6" s="27" t="s">
        <v>16</v>
      </c>
      <c r="E6" s="21"/>
      <c r="F6" s="21"/>
      <c r="G6" s="21"/>
      <c r="H6" s="21"/>
      <c r="I6" s="21"/>
      <c r="J6" s="21"/>
      <c r="K6" s="279" t="s">
        <v>17</v>
      </c>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c r="AP6" s="21"/>
      <c r="AQ6" s="21"/>
      <c r="AR6" s="19"/>
      <c r="BE6" s="275"/>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75"/>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75"/>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75"/>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75"/>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75"/>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75"/>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75"/>
      <c r="BS13" s="16" t="s">
        <v>6</v>
      </c>
    </row>
    <row r="14" spans="1:74">
      <c r="B14" s="20"/>
      <c r="C14" s="21"/>
      <c r="D14" s="21"/>
      <c r="E14" s="280" t="s">
        <v>31</v>
      </c>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 t="s">
        <v>28</v>
      </c>
      <c r="AL14" s="21"/>
      <c r="AM14" s="21"/>
      <c r="AN14" s="30" t="s">
        <v>31</v>
      </c>
      <c r="AO14" s="21"/>
      <c r="AP14" s="21"/>
      <c r="AQ14" s="21"/>
      <c r="AR14" s="19"/>
      <c r="BE14" s="275"/>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75"/>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75"/>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75"/>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75"/>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75"/>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75"/>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75"/>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75"/>
    </row>
    <row r="23" spans="1:71" s="1" customFormat="1" ht="16.5" customHeight="1">
      <c r="B23" s="20"/>
      <c r="C23" s="21"/>
      <c r="D23" s="21"/>
      <c r="E23" s="282" t="s">
        <v>1</v>
      </c>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1"/>
      <c r="AP23" s="21"/>
      <c r="AQ23" s="21"/>
      <c r="AR23" s="19"/>
      <c r="BE23" s="275"/>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75"/>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75"/>
    </row>
    <row r="26" spans="1:71" s="2" customFormat="1" ht="25.9"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83">
        <f>ROUND(AG94,2)</f>
        <v>0</v>
      </c>
      <c r="AL26" s="284"/>
      <c r="AM26" s="284"/>
      <c r="AN26" s="284"/>
      <c r="AO26" s="284"/>
      <c r="AP26" s="35"/>
      <c r="AQ26" s="35"/>
      <c r="AR26" s="38"/>
      <c r="BE26" s="275"/>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75"/>
    </row>
    <row r="28" spans="1:71" s="2" customFormat="1">
      <c r="A28" s="33"/>
      <c r="B28" s="34"/>
      <c r="C28" s="35"/>
      <c r="D28" s="35"/>
      <c r="E28" s="35"/>
      <c r="F28" s="35"/>
      <c r="G28" s="35"/>
      <c r="H28" s="35"/>
      <c r="I28" s="35"/>
      <c r="J28" s="35"/>
      <c r="K28" s="35"/>
      <c r="L28" s="285" t="s">
        <v>38</v>
      </c>
      <c r="M28" s="285"/>
      <c r="N28" s="285"/>
      <c r="O28" s="285"/>
      <c r="P28" s="285"/>
      <c r="Q28" s="35"/>
      <c r="R28" s="35"/>
      <c r="S28" s="35"/>
      <c r="T28" s="35"/>
      <c r="U28" s="35"/>
      <c r="V28" s="35"/>
      <c r="W28" s="285" t="s">
        <v>39</v>
      </c>
      <c r="X28" s="285"/>
      <c r="Y28" s="285"/>
      <c r="Z28" s="285"/>
      <c r="AA28" s="285"/>
      <c r="AB28" s="285"/>
      <c r="AC28" s="285"/>
      <c r="AD28" s="285"/>
      <c r="AE28" s="285"/>
      <c r="AF28" s="35"/>
      <c r="AG28" s="35"/>
      <c r="AH28" s="35"/>
      <c r="AI28" s="35"/>
      <c r="AJ28" s="35"/>
      <c r="AK28" s="285" t="s">
        <v>40</v>
      </c>
      <c r="AL28" s="285"/>
      <c r="AM28" s="285"/>
      <c r="AN28" s="285"/>
      <c r="AO28" s="285"/>
      <c r="AP28" s="35"/>
      <c r="AQ28" s="35"/>
      <c r="AR28" s="38"/>
      <c r="BE28" s="275"/>
    </row>
    <row r="29" spans="1:71" s="3" customFormat="1" ht="14.45" customHeight="1">
      <c r="B29" s="39"/>
      <c r="C29" s="40"/>
      <c r="D29" s="28" t="s">
        <v>41</v>
      </c>
      <c r="E29" s="40"/>
      <c r="F29" s="28" t="s">
        <v>42</v>
      </c>
      <c r="G29" s="40"/>
      <c r="H29" s="40"/>
      <c r="I29" s="40"/>
      <c r="J29" s="40"/>
      <c r="K29" s="40"/>
      <c r="L29" s="288">
        <v>0.21</v>
      </c>
      <c r="M29" s="287"/>
      <c r="N29" s="287"/>
      <c r="O29" s="287"/>
      <c r="P29" s="287"/>
      <c r="Q29" s="40"/>
      <c r="R29" s="40"/>
      <c r="S29" s="40"/>
      <c r="T29" s="40"/>
      <c r="U29" s="40"/>
      <c r="V29" s="40"/>
      <c r="W29" s="286">
        <f>ROUND(AZ94, 2)</f>
        <v>0</v>
      </c>
      <c r="X29" s="287"/>
      <c r="Y29" s="287"/>
      <c r="Z29" s="287"/>
      <c r="AA29" s="287"/>
      <c r="AB29" s="287"/>
      <c r="AC29" s="287"/>
      <c r="AD29" s="287"/>
      <c r="AE29" s="287"/>
      <c r="AF29" s="40"/>
      <c r="AG29" s="40"/>
      <c r="AH29" s="40"/>
      <c r="AI29" s="40"/>
      <c r="AJ29" s="40"/>
      <c r="AK29" s="286">
        <f>ROUND(AV94, 2)</f>
        <v>0</v>
      </c>
      <c r="AL29" s="287"/>
      <c r="AM29" s="287"/>
      <c r="AN29" s="287"/>
      <c r="AO29" s="287"/>
      <c r="AP29" s="40"/>
      <c r="AQ29" s="40"/>
      <c r="AR29" s="41"/>
      <c r="BE29" s="276"/>
    </row>
    <row r="30" spans="1:71" s="3" customFormat="1" ht="14.45" customHeight="1">
      <c r="B30" s="39"/>
      <c r="C30" s="40"/>
      <c r="D30" s="40"/>
      <c r="E30" s="40"/>
      <c r="F30" s="28" t="s">
        <v>43</v>
      </c>
      <c r="G30" s="40"/>
      <c r="H30" s="40"/>
      <c r="I30" s="40"/>
      <c r="J30" s="40"/>
      <c r="K30" s="40"/>
      <c r="L30" s="288">
        <v>0.15</v>
      </c>
      <c r="M30" s="287"/>
      <c r="N30" s="287"/>
      <c r="O30" s="287"/>
      <c r="P30" s="287"/>
      <c r="Q30" s="40"/>
      <c r="R30" s="40"/>
      <c r="S30" s="40"/>
      <c r="T30" s="40"/>
      <c r="U30" s="40"/>
      <c r="V30" s="40"/>
      <c r="W30" s="286">
        <f>ROUND(BA94, 2)</f>
        <v>0</v>
      </c>
      <c r="X30" s="287"/>
      <c r="Y30" s="287"/>
      <c r="Z30" s="287"/>
      <c r="AA30" s="287"/>
      <c r="AB30" s="287"/>
      <c r="AC30" s="287"/>
      <c r="AD30" s="287"/>
      <c r="AE30" s="287"/>
      <c r="AF30" s="40"/>
      <c r="AG30" s="40"/>
      <c r="AH30" s="40"/>
      <c r="AI30" s="40"/>
      <c r="AJ30" s="40"/>
      <c r="AK30" s="286">
        <f>ROUND(AW94, 2)</f>
        <v>0</v>
      </c>
      <c r="AL30" s="287"/>
      <c r="AM30" s="287"/>
      <c r="AN30" s="287"/>
      <c r="AO30" s="287"/>
      <c r="AP30" s="40"/>
      <c r="AQ30" s="40"/>
      <c r="AR30" s="41"/>
      <c r="BE30" s="276"/>
    </row>
    <row r="31" spans="1:71" s="3" customFormat="1" ht="14.45" hidden="1" customHeight="1">
      <c r="B31" s="39"/>
      <c r="C31" s="40"/>
      <c r="D31" s="40"/>
      <c r="E31" s="40"/>
      <c r="F31" s="28" t="s">
        <v>44</v>
      </c>
      <c r="G31" s="40"/>
      <c r="H31" s="40"/>
      <c r="I31" s="40"/>
      <c r="J31" s="40"/>
      <c r="K31" s="40"/>
      <c r="L31" s="288">
        <v>0.21</v>
      </c>
      <c r="M31" s="287"/>
      <c r="N31" s="287"/>
      <c r="O31" s="287"/>
      <c r="P31" s="287"/>
      <c r="Q31" s="40"/>
      <c r="R31" s="40"/>
      <c r="S31" s="40"/>
      <c r="T31" s="40"/>
      <c r="U31" s="40"/>
      <c r="V31" s="40"/>
      <c r="W31" s="286">
        <f>ROUND(BB94, 2)</f>
        <v>0</v>
      </c>
      <c r="X31" s="287"/>
      <c r="Y31" s="287"/>
      <c r="Z31" s="287"/>
      <c r="AA31" s="287"/>
      <c r="AB31" s="287"/>
      <c r="AC31" s="287"/>
      <c r="AD31" s="287"/>
      <c r="AE31" s="287"/>
      <c r="AF31" s="40"/>
      <c r="AG31" s="40"/>
      <c r="AH31" s="40"/>
      <c r="AI31" s="40"/>
      <c r="AJ31" s="40"/>
      <c r="AK31" s="286">
        <v>0</v>
      </c>
      <c r="AL31" s="287"/>
      <c r="AM31" s="287"/>
      <c r="AN31" s="287"/>
      <c r="AO31" s="287"/>
      <c r="AP31" s="40"/>
      <c r="AQ31" s="40"/>
      <c r="AR31" s="41"/>
      <c r="BE31" s="276"/>
    </row>
    <row r="32" spans="1:71" s="3" customFormat="1" ht="14.45" hidden="1" customHeight="1">
      <c r="B32" s="39"/>
      <c r="C32" s="40"/>
      <c r="D32" s="40"/>
      <c r="E32" s="40"/>
      <c r="F32" s="28" t="s">
        <v>45</v>
      </c>
      <c r="G32" s="40"/>
      <c r="H32" s="40"/>
      <c r="I32" s="40"/>
      <c r="J32" s="40"/>
      <c r="K32" s="40"/>
      <c r="L32" s="288">
        <v>0.15</v>
      </c>
      <c r="M32" s="287"/>
      <c r="N32" s="287"/>
      <c r="O32" s="287"/>
      <c r="P32" s="287"/>
      <c r="Q32" s="40"/>
      <c r="R32" s="40"/>
      <c r="S32" s="40"/>
      <c r="T32" s="40"/>
      <c r="U32" s="40"/>
      <c r="V32" s="40"/>
      <c r="W32" s="286">
        <f>ROUND(BC94, 2)</f>
        <v>0</v>
      </c>
      <c r="X32" s="287"/>
      <c r="Y32" s="287"/>
      <c r="Z32" s="287"/>
      <c r="AA32" s="287"/>
      <c r="AB32" s="287"/>
      <c r="AC32" s="287"/>
      <c r="AD32" s="287"/>
      <c r="AE32" s="287"/>
      <c r="AF32" s="40"/>
      <c r="AG32" s="40"/>
      <c r="AH32" s="40"/>
      <c r="AI32" s="40"/>
      <c r="AJ32" s="40"/>
      <c r="AK32" s="286">
        <v>0</v>
      </c>
      <c r="AL32" s="287"/>
      <c r="AM32" s="287"/>
      <c r="AN32" s="287"/>
      <c r="AO32" s="287"/>
      <c r="AP32" s="40"/>
      <c r="AQ32" s="40"/>
      <c r="AR32" s="41"/>
      <c r="BE32" s="276"/>
    </row>
    <row r="33" spans="1:57" s="3" customFormat="1" ht="14.45" hidden="1" customHeight="1">
      <c r="B33" s="39"/>
      <c r="C33" s="40"/>
      <c r="D33" s="40"/>
      <c r="E33" s="40"/>
      <c r="F33" s="28" t="s">
        <v>46</v>
      </c>
      <c r="G33" s="40"/>
      <c r="H33" s="40"/>
      <c r="I33" s="40"/>
      <c r="J33" s="40"/>
      <c r="K33" s="40"/>
      <c r="L33" s="288">
        <v>0</v>
      </c>
      <c r="M33" s="287"/>
      <c r="N33" s="287"/>
      <c r="O33" s="287"/>
      <c r="P33" s="287"/>
      <c r="Q33" s="40"/>
      <c r="R33" s="40"/>
      <c r="S33" s="40"/>
      <c r="T33" s="40"/>
      <c r="U33" s="40"/>
      <c r="V33" s="40"/>
      <c r="W33" s="286">
        <f>ROUND(BD94, 2)</f>
        <v>0</v>
      </c>
      <c r="X33" s="287"/>
      <c r="Y33" s="287"/>
      <c r="Z33" s="287"/>
      <c r="AA33" s="287"/>
      <c r="AB33" s="287"/>
      <c r="AC33" s="287"/>
      <c r="AD33" s="287"/>
      <c r="AE33" s="287"/>
      <c r="AF33" s="40"/>
      <c r="AG33" s="40"/>
      <c r="AH33" s="40"/>
      <c r="AI33" s="40"/>
      <c r="AJ33" s="40"/>
      <c r="AK33" s="286">
        <v>0</v>
      </c>
      <c r="AL33" s="287"/>
      <c r="AM33" s="287"/>
      <c r="AN33" s="287"/>
      <c r="AO33" s="287"/>
      <c r="AP33" s="40"/>
      <c r="AQ33" s="40"/>
      <c r="AR33" s="41"/>
      <c r="BE33" s="276"/>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75"/>
    </row>
    <row r="35" spans="1:57" s="2" customFormat="1" ht="25.9"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92" t="s">
        <v>49</v>
      </c>
      <c r="Y35" s="290"/>
      <c r="Z35" s="290"/>
      <c r="AA35" s="290"/>
      <c r="AB35" s="290"/>
      <c r="AC35" s="44"/>
      <c r="AD35" s="44"/>
      <c r="AE35" s="44"/>
      <c r="AF35" s="44"/>
      <c r="AG35" s="44"/>
      <c r="AH35" s="44"/>
      <c r="AI35" s="44"/>
      <c r="AJ35" s="44"/>
      <c r="AK35" s="289">
        <f>SUM(AK26:AK33)</f>
        <v>0</v>
      </c>
      <c r="AL35" s="290"/>
      <c r="AM35" s="290"/>
      <c r="AN35" s="290"/>
      <c r="AO35" s="291"/>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63521025</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9" t="str">
        <f>K6</f>
        <v>Oprava výhybek v žst. Krnov</v>
      </c>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Krnov</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51" t="str">
        <f>IF(AN8= "","",AN8)</f>
        <v>24. 2. 2021</v>
      </c>
      <c r="AN87" s="251"/>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58" t="str">
        <f>IF(E17="","",E17)</f>
        <v xml:space="preserve"> </v>
      </c>
      <c r="AN89" s="259"/>
      <c r="AO89" s="259"/>
      <c r="AP89" s="259"/>
      <c r="AQ89" s="35"/>
      <c r="AR89" s="38"/>
      <c r="AS89" s="252" t="s">
        <v>57</v>
      </c>
      <c r="AT89" s="253"/>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58" t="str">
        <f>IF(E20="","",E20)</f>
        <v xml:space="preserve"> </v>
      </c>
      <c r="AN90" s="259"/>
      <c r="AO90" s="259"/>
      <c r="AP90" s="259"/>
      <c r="AQ90" s="35"/>
      <c r="AR90" s="38"/>
      <c r="AS90" s="254"/>
      <c r="AT90" s="255"/>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56"/>
      <c r="AT91" s="257"/>
      <c r="AU91" s="70"/>
      <c r="AV91" s="70"/>
      <c r="AW91" s="70"/>
      <c r="AX91" s="70"/>
      <c r="AY91" s="70"/>
      <c r="AZ91" s="70"/>
      <c r="BA91" s="70"/>
      <c r="BB91" s="70"/>
      <c r="BC91" s="70"/>
      <c r="BD91" s="71"/>
      <c r="BE91" s="33"/>
    </row>
    <row r="92" spans="1:91" s="2" customFormat="1" ht="29.25" customHeight="1">
      <c r="A92" s="33"/>
      <c r="B92" s="34"/>
      <c r="C92" s="260" t="s">
        <v>58</v>
      </c>
      <c r="D92" s="261"/>
      <c r="E92" s="261"/>
      <c r="F92" s="261"/>
      <c r="G92" s="261"/>
      <c r="H92" s="72"/>
      <c r="I92" s="263" t="s">
        <v>59</v>
      </c>
      <c r="J92" s="261"/>
      <c r="K92" s="261"/>
      <c r="L92" s="261"/>
      <c r="M92" s="261"/>
      <c r="N92" s="261"/>
      <c r="O92" s="261"/>
      <c r="P92" s="261"/>
      <c r="Q92" s="261"/>
      <c r="R92" s="261"/>
      <c r="S92" s="261"/>
      <c r="T92" s="261"/>
      <c r="U92" s="261"/>
      <c r="V92" s="261"/>
      <c r="W92" s="261"/>
      <c r="X92" s="261"/>
      <c r="Y92" s="261"/>
      <c r="Z92" s="261"/>
      <c r="AA92" s="261"/>
      <c r="AB92" s="261"/>
      <c r="AC92" s="261"/>
      <c r="AD92" s="261"/>
      <c r="AE92" s="261"/>
      <c r="AF92" s="261"/>
      <c r="AG92" s="262" t="s">
        <v>60</v>
      </c>
      <c r="AH92" s="261"/>
      <c r="AI92" s="261"/>
      <c r="AJ92" s="261"/>
      <c r="AK92" s="261"/>
      <c r="AL92" s="261"/>
      <c r="AM92" s="261"/>
      <c r="AN92" s="263" t="s">
        <v>61</v>
      </c>
      <c r="AO92" s="261"/>
      <c r="AP92" s="264"/>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2">
        <f>ROUND(AG95+AG98+AG101,2)</f>
        <v>0</v>
      </c>
      <c r="AH94" s="272"/>
      <c r="AI94" s="272"/>
      <c r="AJ94" s="272"/>
      <c r="AK94" s="272"/>
      <c r="AL94" s="272"/>
      <c r="AM94" s="272"/>
      <c r="AN94" s="273">
        <f t="shared" ref="AN94:AN101" si="0">SUM(AG94,AT94)</f>
        <v>0</v>
      </c>
      <c r="AO94" s="273"/>
      <c r="AP94" s="273"/>
      <c r="AQ94" s="84" t="s">
        <v>1</v>
      </c>
      <c r="AR94" s="85"/>
      <c r="AS94" s="86">
        <f>ROUND(AS95+AS98+AS101,2)</f>
        <v>0</v>
      </c>
      <c r="AT94" s="87">
        <f t="shared" ref="AT94:AT101" si="1">ROUND(SUM(AV94:AW94),2)</f>
        <v>0</v>
      </c>
      <c r="AU94" s="88">
        <f>ROUND(AU95+AU98+AU101,5)</f>
        <v>0</v>
      </c>
      <c r="AV94" s="87">
        <f>ROUND(AZ94*L29,2)</f>
        <v>0</v>
      </c>
      <c r="AW94" s="87">
        <f>ROUND(BA94*L30,2)</f>
        <v>0</v>
      </c>
      <c r="AX94" s="87">
        <f>ROUND(BB94*L29,2)</f>
        <v>0</v>
      </c>
      <c r="AY94" s="87">
        <f>ROUND(BC94*L30,2)</f>
        <v>0</v>
      </c>
      <c r="AZ94" s="87">
        <f>ROUND(AZ95+AZ98+AZ101,2)</f>
        <v>0</v>
      </c>
      <c r="BA94" s="87">
        <f>ROUND(BA95+BA98+BA101,2)</f>
        <v>0</v>
      </c>
      <c r="BB94" s="87">
        <f>ROUND(BB95+BB98+BB101,2)</f>
        <v>0</v>
      </c>
      <c r="BC94" s="87">
        <f>ROUND(BC95+BC98+BC101,2)</f>
        <v>0</v>
      </c>
      <c r="BD94" s="89">
        <f>ROUND(BD95+BD98+BD101,2)</f>
        <v>0</v>
      </c>
      <c r="BS94" s="90" t="s">
        <v>76</v>
      </c>
      <c r="BT94" s="90" t="s">
        <v>77</v>
      </c>
      <c r="BU94" s="91" t="s">
        <v>78</v>
      </c>
      <c r="BV94" s="90" t="s">
        <v>79</v>
      </c>
      <c r="BW94" s="90" t="s">
        <v>5</v>
      </c>
      <c r="BX94" s="90" t="s">
        <v>80</v>
      </c>
      <c r="CL94" s="90" t="s">
        <v>1</v>
      </c>
    </row>
    <row r="95" spans="1:91" s="7" customFormat="1" ht="16.5" customHeight="1">
      <c r="B95" s="92"/>
      <c r="C95" s="93"/>
      <c r="D95" s="268" t="s">
        <v>81</v>
      </c>
      <c r="E95" s="268"/>
      <c r="F95" s="268"/>
      <c r="G95" s="268"/>
      <c r="H95" s="268"/>
      <c r="I95" s="94"/>
      <c r="J95" s="268" t="s">
        <v>17</v>
      </c>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5">
        <f>ROUND(SUM(AG96:AG97),2)</f>
        <v>0</v>
      </c>
      <c r="AH95" s="266"/>
      <c r="AI95" s="266"/>
      <c r="AJ95" s="266"/>
      <c r="AK95" s="266"/>
      <c r="AL95" s="266"/>
      <c r="AM95" s="266"/>
      <c r="AN95" s="267">
        <f t="shared" si="0"/>
        <v>0</v>
      </c>
      <c r="AO95" s="266"/>
      <c r="AP95" s="266"/>
      <c r="AQ95" s="95" t="s">
        <v>82</v>
      </c>
      <c r="AR95" s="96"/>
      <c r="AS95" s="97">
        <f>ROUND(SUM(AS96:AS97),2)</f>
        <v>0</v>
      </c>
      <c r="AT95" s="98">
        <f t="shared" si="1"/>
        <v>0</v>
      </c>
      <c r="AU95" s="99">
        <f>ROUND(SUM(AU96:AU97),5)</f>
        <v>0</v>
      </c>
      <c r="AV95" s="98">
        <f>ROUND(AZ95*L29,2)</f>
        <v>0</v>
      </c>
      <c r="AW95" s="98">
        <f>ROUND(BA95*L30,2)</f>
        <v>0</v>
      </c>
      <c r="AX95" s="98">
        <f>ROUND(BB95*L29,2)</f>
        <v>0</v>
      </c>
      <c r="AY95" s="98">
        <f>ROUND(BC95*L30,2)</f>
        <v>0</v>
      </c>
      <c r="AZ95" s="98">
        <f>ROUND(SUM(AZ96:AZ97),2)</f>
        <v>0</v>
      </c>
      <c r="BA95" s="98">
        <f>ROUND(SUM(BA96:BA97),2)</f>
        <v>0</v>
      </c>
      <c r="BB95" s="98">
        <f>ROUND(SUM(BB96:BB97),2)</f>
        <v>0</v>
      </c>
      <c r="BC95" s="98">
        <f>ROUND(SUM(BC96:BC97),2)</f>
        <v>0</v>
      </c>
      <c r="BD95" s="100">
        <f>ROUND(SUM(BD96:BD97),2)</f>
        <v>0</v>
      </c>
      <c r="BS95" s="101" t="s">
        <v>76</v>
      </c>
      <c r="BT95" s="101" t="s">
        <v>83</v>
      </c>
      <c r="BU95" s="101" t="s">
        <v>78</v>
      </c>
      <c r="BV95" s="101" t="s">
        <v>79</v>
      </c>
      <c r="BW95" s="101" t="s">
        <v>84</v>
      </c>
      <c r="BX95" s="101" t="s">
        <v>5</v>
      </c>
      <c r="CL95" s="101" t="s">
        <v>1</v>
      </c>
      <c r="CM95" s="101" t="s">
        <v>85</v>
      </c>
    </row>
    <row r="96" spans="1:91" s="4" customFormat="1" ht="23.25" customHeight="1">
      <c r="A96" s="102" t="s">
        <v>86</v>
      </c>
      <c r="B96" s="57"/>
      <c r="C96" s="103"/>
      <c r="D96" s="103"/>
      <c r="E96" s="271" t="s">
        <v>87</v>
      </c>
      <c r="F96" s="271"/>
      <c r="G96" s="271"/>
      <c r="H96" s="271"/>
      <c r="I96" s="271"/>
      <c r="J96" s="103"/>
      <c r="K96" s="271" t="s">
        <v>17</v>
      </c>
      <c r="L96" s="271"/>
      <c r="M96" s="271"/>
      <c r="N96" s="271"/>
      <c r="O96" s="271"/>
      <c r="P96" s="271"/>
      <c r="Q96" s="271"/>
      <c r="R96" s="271"/>
      <c r="S96" s="271"/>
      <c r="T96" s="271"/>
      <c r="U96" s="271"/>
      <c r="V96" s="271"/>
      <c r="W96" s="271"/>
      <c r="X96" s="271"/>
      <c r="Y96" s="271"/>
      <c r="Z96" s="271"/>
      <c r="AA96" s="271"/>
      <c r="AB96" s="271"/>
      <c r="AC96" s="271"/>
      <c r="AD96" s="271"/>
      <c r="AE96" s="271"/>
      <c r="AF96" s="271"/>
      <c r="AG96" s="269">
        <f>'SO 01-01 - Oprava výhybek...'!J32</f>
        <v>0</v>
      </c>
      <c r="AH96" s="270"/>
      <c r="AI96" s="270"/>
      <c r="AJ96" s="270"/>
      <c r="AK96" s="270"/>
      <c r="AL96" s="270"/>
      <c r="AM96" s="270"/>
      <c r="AN96" s="269">
        <f t="shared" si="0"/>
        <v>0</v>
      </c>
      <c r="AO96" s="270"/>
      <c r="AP96" s="270"/>
      <c r="AQ96" s="104" t="s">
        <v>88</v>
      </c>
      <c r="AR96" s="59"/>
      <c r="AS96" s="105">
        <v>0</v>
      </c>
      <c r="AT96" s="106">
        <f t="shared" si="1"/>
        <v>0</v>
      </c>
      <c r="AU96" s="107">
        <f>'SO 01-01 - Oprava výhybek...'!P123</f>
        <v>0</v>
      </c>
      <c r="AV96" s="106">
        <f>'SO 01-01 - Oprava výhybek...'!J35</f>
        <v>0</v>
      </c>
      <c r="AW96" s="106">
        <f>'SO 01-01 - Oprava výhybek...'!J36</f>
        <v>0</v>
      </c>
      <c r="AX96" s="106">
        <f>'SO 01-01 - Oprava výhybek...'!J37</f>
        <v>0</v>
      </c>
      <c r="AY96" s="106">
        <f>'SO 01-01 - Oprava výhybek...'!J38</f>
        <v>0</v>
      </c>
      <c r="AZ96" s="106">
        <f>'SO 01-01 - Oprava výhybek...'!F35</f>
        <v>0</v>
      </c>
      <c r="BA96" s="106">
        <f>'SO 01-01 - Oprava výhybek...'!F36</f>
        <v>0</v>
      </c>
      <c r="BB96" s="106">
        <f>'SO 01-01 - Oprava výhybek...'!F37</f>
        <v>0</v>
      </c>
      <c r="BC96" s="106">
        <f>'SO 01-01 - Oprava výhybek...'!F38</f>
        <v>0</v>
      </c>
      <c r="BD96" s="108">
        <f>'SO 01-01 - Oprava výhybek...'!F39</f>
        <v>0</v>
      </c>
      <c r="BT96" s="109" t="s">
        <v>85</v>
      </c>
      <c r="BV96" s="109" t="s">
        <v>79</v>
      </c>
      <c r="BW96" s="109" t="s">
        <v>89</v>
      </c>
      <c r="BX96" s="109" t="s">
        <v>84</v>
      </c>
      <c r="CL96" s="109" t="s">
        <v>1</v>
      </c>
    </row>
    <row r="97" spans="1:91" s="4" customFormat="1" ht="23.25" customHeight="1">
      <c r="A97" s="102" t="s">
        <v>86</v>
      </c>
      <c r="B97" s="57"/>
      <c r="C97" s="103"/>
      <c r="D97" s="103"/>
      <c r="E97" s="271" t="s">
        <v>90</v>
      </c>
      <c r="F97" s="271"/>
      <c r="G97" s="271"/>
      <c r="H97" s="271"/>
      <c r="I97" s="271"/>
      <c r="J97" s="103"/>
      <c r="K97" s="271" t="s">
        <v>91</v>
      </c>
      <c r="L97" s="271"/>
      <c r="M97" s="271"/>
      <c r="N97" s="271"/>
      <c r="O97" s="271"/>
      <c r="P97" s="271"/>
      <c r="Q97" s="271"/>
      <c r="R97" s="271"/>
      <c r="S97" s="271"/>
      <c r="T97" s="271"/>
      <c r="U97" s="271"/>
      <c r="V97" s="271"/>
      <c r="W97" s="271"/>
      <c r="X97" s="271"/>
      <c r="Y97" s="271"/>
      <c r="Z97" s="271"/>
      <c r="AA97" s="271"/>
      <c r="AB97" s="271"/>
      <c r="AC97" s="271"/>
      <c r="AD97" s="271"/>
      <c r="AE97" s="271"/>
      <c r="AF97" s="271"/>
      <c r="AG97" s="269">
        <f>'SO 01-02 - Oprava bezstyk...'!J32</f>
        <v>0</v>
      </c>
      <c r="AH97" s="270"/>
      <c r="AI97" s="270"/>
      <c r="AJ97" s="270"/>
      <c r="AK97" s="270"/>
      <c r="AL97" s="270"/>
      <c r="AM97" s="270"/>
      <c r="AN97" s="269">
        <f t="shared" si="0"/>
        <v>0</v>
      </c>
      <c r="AO97" s="270"/>
      <c r="AP97" s="270"/>
      <c r="AQ97" s="104" t="s">
        <v>88</v>
      </c>
      <c r="AR97" s="59"/>
      <c r="AS97" s="105">
        <v>0</v>
      </c>
      <c r="AT97" s="106">
        <f t="shared" si="1"/>
        <v>0</v>
      </c>
      <c r="AU97" s="107">
        <f>'SO 01-02 - Oprava bezstyk...'!P123</f>
        <v>0</v>
      </c>
      <c r="AV97" s="106">
        <f>'SO 01-02 - Oprava bezstyk...'!J35</f>
        <v>0</v>
      </c>
      <c r="AW97" s="106">
        <f>'SO 01-02 - Oprava bezstyk...'!J36</f>
        <v>0</v>
      </c>
      <c r="AX97" s="106">
        <f>'SO 01-02 - Oprava bezstyk...'!J37</f>
        <v>0</v>
      </c>
      <c r="AY97" s="106">
        <f>'SO 01-02 - Oprava bezstyk...'!J38</f>
        <v>0</v>
      </c>
      <c r="AZ97" s="106">
        <f>'SO 01-02 - Oprava bezstyk...'!F35</f>
        <v>0</v>
      </c>
      <c r="BA97" s="106">
        <f>'SO 01-02 - Oprava bezstyk...'!F36</f>
        <v>0</v>
      </c>
      <c r="BB97" s="106">
        <f>'SO 01-02 - Oprava bezstyk...'!F37</f>
        <v>0</v>
      </c>
      <c r="BC97" s="106">
        <f>'SO 01-02 - Oprava bezstyk...'!F38</f>
        <v>0</v>
      </c>
      <c r="BD97" s="108">
        <f>'SO 01-02 - Oprava bezstyk...'!F39</f>
        <v>0</v>
      </c>
      <c r="BT97" s="109" t="s">
        <v>85</v>
      </c>
      <c r="BV97" s="109" t="s">
        <v>79</v>
      </c>
      <c r="BW97" s="109" t="s">
        <v>92</v>
      </c>
      <c r="BX97" s="109" t="s">
        <v>84</v>
      </c>
      <c r="CL97" s="109" t="s">
        <v>1</v>
      </c>
    </row>
    <row r="98" spans="1:91" s="7" customFormat="1" ht="16.5" customHeight="1">
      <c r="B98" s="92"/>
      <c r="C98" s="93"/>
      <c r="D98" s="268" t="s">
        <v>93</v>
      </c>
      <c r="E98" s="268"/>
      <c r="F98" s="268"/>
      <c r="G98" s="268"/>
      <c r="H98" s="268"/>
      <c r="I98" s="94"/>
      <c r="J98" s="268" t="s">
        <v>94</v>
      </c>
      <c r="K98" s="268"/>
      <c r="L98" s="268"/>
      <c r="M98" s="268"/>
      <c r="N98" s="268"/>
      <c r="O98" s="268"/>
      <c r="P98" s="268"/>
      <c r="Q98" s="268"/>
      <c r="R98" s="268"/>
      <c r="S98" s="268"/>
      <c r="T98" s="268"/>
      <c r="U98" s="268"/>
      <c r="V98" s="268"/>
      <c r="W98" s="268"/>
      <c r="X98" s="268"/>
      <c r="Y98" s="268"/>
      <c r="Z98" s="268"/>
      <c r="AA98" s="268"/>
      <c r="AB98" s="268"/>
      <c r="AC98" s="268"/>
      <c r="AD98" s="268"/>
      <c r="AE98" s="268"/>
      <c r="AF98" s="268"/>
      <c r="AG98" s="265">
        <f>ROUND(SUM(AG99:AG100),2)</f>
        <v>0</v>
      </c>
      <c r="AH98" s="266"/>
      <c r="AI98" s="266"/>
      <c r="AJ98" s="266"/>
      <c r="AK98" s="266"/>
      <c r="AL98" s="266"/>
      <c r="AM98" s="266"/>
      <c r="AN98" s="267">
        <f t="shared" si="0"/>
        <v>0</v>
      </c>
      <c r="AO98" s="266"/>
      <c r="AP98" s="266"/>
      <c r="AQ98" s="95" t="s">
        <v>95</v>
      </c>
      <c r="AR98" s="96"/>
      <c r="AS98" s="97">
        <f>ROUND(SUM(AS99:AS100),2)</f>
        <v>0</v>
      </c>
      <c r="AT98" s="98">
        <f t="shared" si="1"/>
        <v>0</v>
      </c>
      <c r="AU98" s="99">
        <f>ROUND(SUM(AU99:AU100),5)</f>
        <v>0</v>
      </c>
      <c r="AV98" s="98">
        <f>ROUND(AZ98*L29,2)</f>
        <v>0</v>
      </c>
      <c r="AW98" s="98">
        <f>ROUND(BA98*L30,2)</f>
        <v>0</v>
      </c>
      <c r="AX98" s="98">
        <f>ROUND(BB98*L29,2)</f>
        <v>0</v>
      </c>
      <c r="AY98" s="98">
        <f>ROUND(BC98*L30,2)</f>
        <v>0</v>
      </c>
      <c r="AZ98" s="98">
        <f>ROUND(SUM(AZ99:AZ100),2)</f>
        <v>0</v>
      </c>
      <c r="BA98" s="98">
        <f>ROUND(SUM(BA99:BA100),2)</f>
        <v>0</v>
      </c>
      <c r="BB98" s="98">
        <f>ROUND(SUM(BB99:BB100),2)</f>
        <v>0</v>
      </c>
      <c r="BC98" s="98">
        <f>ROUND(SUM(BC99:BC100),2)</f>
        <v>0</v>
      </c>
      <c r="BD98" s="100">
        <f>ROUND(SUM(BD99:BD100),2)</f>
        <v>0</v>
      </c>
      <c r="BS98" s="101" t="s">
        <v>76</v>
      </c>
      <c r="BT98" s="101" t="s">
        <v>83</v>
      </c>
      <c r="BU98" s="101" t="s">
        <v>78</v>
      </c>
      <c r="BV98" s="101" t="s">
        <v>79</v>
      </c>
      <c r="BW98" s="101" t="s">
        <v>96</v>
      </c>
      <c r="BX98" s="101" t="s">
        <v>5</v>
      </c>
      <c r="CL98" s="101" t="s">
        <v>97</v>
      </c>
      <c r="CM98" s="101" t="s">
        <v>85</v>
      </c>
    </row>
    <row r="99" spans="1:91" s="4" customFormat="1" ht="23.25" customHeight="1">
      <c r="A99" s="102" t="s">
        <v>86</v>
      </c>
      <c r="B99" s="57"/>
      <c r="C99" s="103"/>
      <c r="D99" s="103"/>
      <c r="E99" s="271" t="s">
        <v>98</v>
      </c>
      <c r="F99" s="271"/>
      <c r="G99" s="271"/>
      <c r="H99" s="271"/>
      <c r="I99" s="271"/>
      <c r="J99" s="103"/>
      <c r="K99" s="271" t="s">
        <v>17</v>
      </c>
      <c r="L99" s="271"/>
      <c r="M99" s="271"/>
      <c r="N99" s="271"/>
      <c r="O99" s="271"/>
      <c r="P99" s="271"/>
      <c r="Q99" s="271"/>
      <c r="R99" s="271"/>
      <c r="S99" s="271"/>
      <c r="T99" s="271"/>
      <c r="U99" s="271"/>
      <c r="V99" s="271"/>
      <c r="W99" s="271"/>
      <c r="X99" s="271"/>
      <c r="Y99" s="271"/>
      <c r="Z99" s="271"/>
      <c r="AA99" s="271"/>
      <c r="AB99" s="271"/>
      <c r="AC99" s="271"/>
      <c r="AD99" s="271"/>
      <c r="AE99" s="271"/>
      <c r="AF99" s="271"/>
      <c r="AG99" s="269">
        <f>'PS 01-01 - Oprava výhybek...'!J32</f>
        <v>0</v>
      </c>
      <c r="AH99" s="270"/>
      <c r="AI99" s="270"/>
      <c r="AJ99" s="270"/>
      <c r="AK99" s="270"/>
      <c r="AL99" s="270"/>
      <c r="AM99" s="270"/>
      <c r="AN99" s="269">
        <f t="shared" si="0"/>
        <v>0</v>
      </c>
      <c r="AO99" s="270"/>
      <c r="AP99" s="270"/>
      <c r="AQ99" s="104" t="s">
        <v>88</v>
      </c>
      <c r="AR99" s="59"/>
      <c r="AS99" s="105">
        <v>0</v>
      </c>
      <c r="AT99" s="106">
        <f t="shared" si="1"/>
        <v>0</v>
      </c>
      <c r="AU99" s="107">
        <f>'PS 01-01 - Oprava výhybek...'!P126</f>
        <v>0</v>
      </c>
      <c r="AV99" s="106">
        <f>'PS 01-01 - Oprava výhybek...'!J35</f>
        <v>0</v>
      </c>
      <c r="AW99" s="106">
        <f>'PS 01-01 - Oprava výhybek...'!J36</f>
        <v>0</v>
      </c>
      <c r="AX99" s="106">
        <f>'PS 01-01 - Oprava výhybek...'!J37</f>
        <v>0</v>
      </c>
      <c r="AY99" s="106">
        <f>'PS 01-01 - Oprava výhybek...'!J38</f>
        <v>0</v>
      </c>
      <c r="AZ99" s="106">
        <f>'PS 01-01 - Oprava výhybek...'!F35</f>
        <v>0</v>
      </c>
      <c r="BA99" s="106">
        <f>'PS 01-01 - Oprava výhybek...'!F36</f>
        <v>0</v>
      </c>
      <c r="BB99" s="106">
        <f>'PS 01-01 - Oprava výhybek...'!F37</f>
        <v>0</v>
      </c>
      <c r="BC99" s="106">
        <f>'PS 01-01 - Oprava výhybek...'!F38</f>
        <v>0</v>
      </c>
      <c r="BD99" s="108">
        <f>'PS 01-01 - Oprava výhybek...'!F39</f>
        <v>0</v>
      </c>
      <c r="BT99" s="109" t="s">
        <v>85</v>
      </c>
      <c r="BV99" s="109" t="s">
        <v>79</v>
      </c>
      <c r="BW99" s="109" t="s">
        <v>99</v>
      </c>
      <c r="BX99" s="109" t="s">
        <v>96</v>
      </c>
      <c r="CL99" s="109" t="s">
        <v>97</v>
      </c>
    </row>
    <row r="100" spans="1:91" s="4" customFormat="1" ht="23.25" customHeight="1">
      <c r="A100" s="102" t="s">
        <v>86</v>
      </c>
      <c r="B100" s="57"/>
      <c r="C100" s="103"/>
      <c r="D100" s="103"/>
      <c r="E100" s="271" t="s">
        <v>100</v>
      </c>
      <c r="F100" s="271"/>
      <c r="G100" s="271"/>
      <c r="H100" s="271"/>
      <c r="I100" s="271"/>
      <c r="J100" s="103"/>
      <c r="K100" s="271" t="s">
        <v>101</v>
      </c>
      <c r="L100" s="271"/>
      <c r="M100" s="271"/>
      <c r="N100" s="271"/>
      <c r="O100" s="271"/>
      <c r="P100" s="271"/>
      <c r="Q100" s="271"/>
      <c r="R100" s="271"/>
      <c r="S100" s="271"/>
      <c r="T100" s="271"/>
      <c r="U100" s="271"/>
      <c r="V100" s="271"/>
      <c r="W100" s="271"/>
      <c r="X100" s="271"/>
      <c r="Y100" s="271"/>
      <c r="Z100" s="271"/>
      <c r="AA100" s="271"/>
      <c r="AB100" s="271"/>
      <c r="AC100" s="271"/>
      <c r="AD100" s="271"/>
      <c r="AE100" s="271"/>
      <c r="AF100" s="271"/>
      <c r="AG100" s="269">
        <f>'PS 01-02 - Zemní práce'!J32</f>
        <v>0</v>
      </c>
      <c r="AH100" s="270"/>
      <c r="AI100" s="270"/>
      <c r="AJ100" s="270"/>
      <c r="AK100" s="270"/>
      <c r="AL100" s="270"/>
      <c r="AM100" s="270"/>
      <c r="AN100" s="269">
        <f t="shared" si="0"/>
        <v>0</v>
      </c>
      <c r="AO100" s="270"/>
      <c r="AP100" s="270"/>
      <c r="AQ100" s="104" t="s">
        <v>88</v>
      </c>
      <c r="AR100" s="59"/>
      <c r="AS100" s="105">
        <v>0</v>
      </c>
      <c r="AT100" s="106">
        <f t="shared" si="1"/>
        <v>0</v>
      </c>
      <c r="AU100" s="107">
        <f>'PS 01-02 - Zemní práce'!P122</f>
        <v>0</v>
      </c>
      <c r="AV100" s="106">
        <f>'PS 01-02 - Zemní práce'!J35</f>
        <v>0</v>
      </c>
      <c r="AW100" s="106">
        <f>'PS 01-02 - Zemní práce'!J36</f>
        <v>0</v>
      </c>
      <c r="AX100" s="106">
        <f>'PS 01-02 - Zemní práce'!J37</f>
        <v>0</v>
      </c>
      <c r="AY100" s="106">
        <f>'PS 01-02 - Zemní práce'!J38</f>
        <v>0</v>
      </c>
      <c r="AZ100" s="106">
        <f>'PS 01-02 - Zemní práce'!F35</f>
        <v>0</v>
      </c>
      <c r="BA100" s="106">
        <f>'PS 01-02 - Zemní práce'!F36</f>
        <v>0</v>
      </c>
      <c r="BB100" s="106">
        <f>'PS 01-02 - Zemní práce'!F37</f>
        <v>0</v>
      </c>
      <c r="BC100" s="106">
        <f>'PS 01-02 - Zemní práce'!F38</f>
        <v>0</v>
      </c>
      <c r="BD100" s="108">
        <f>'PS 01-02 - Zemní práce'!F39</f>
        <v>0</v>
      </c>
      <c r="BT100" s="109" t="s">
        <v>85</v>
      </c>
      <c r="BV100" s="109" t="s">
        <v>79</v>
      </c>
      <c r="BW100" s="109" t="s">
        <v>102</v>
      </c>
      <c r="BX100" s="109" t="s">
        <v>96</v>
      </c>
      <c r="CL100" s="109" t="s">
        <v>97</v>
      </c>
    </row>
    <row r="101" spans="1:91" s="7" customFormat="1" ht="16.5" customHeight="1">
      <c r="A101" s="102" t="s">
        <v>86</v>
      </c>
      <c r="B101" s="92"/>
      <c r="C101" s="93"/>
      <c r="D101" s="268" t="s">
        <v>103</v>
      </c>
      <c r="E101" s="268"/>
      <c r="F101" s="268"/>
      <c r="G101" s="268"/>
      <c r="H101" s="268"/>
      <c r="I101" s="94"/>
      <c r="J101" s="268" t="s">
        <v>17</v>
      </c>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7">
        <f>'VON - Oprava výhybek v žs...'!J30</f>
        <v>0</v>
      </c>
      <c r="AH101" s="266"/>
      <c r="AI101" s="266"/>
      <c r="AJ101" s="266"/>
      <c r="AK101" s="266"/>
      <c r="AL101" s="266"/>
      <c r="AM101" s="266"/>
      <c r="AN101" s="267">
        <f t="shared" si="0"/>
        <v>0</v>
      </c>
      <c r="AO101" s="266"/>
      <c r="AP101" s="266"/>
      <c r="AQ101" s="95" t="s">
        <v>82</v>
      </c>
      <c r="AR101" s="96"/>
      <c r="AS101" s="110">
        <v>0</v>
      </c>
      <c r="AT101" s="111">
        <f t="shared" si="1"/>
        <v>0</v>
      </c>
      <c r="AU101" s="112">
        <f>'VON - Oprava výhybek v žs...'!P117</f>
        <v>0</v>
      </c>
      <c r="AV101" s="111">
        <f>'VON - Oprava výhybek v žs...'!J33</f>
        <v>0</v>
      </c>
      <c r="AW101" s="111">
        <f>'VON - Oprava výhybek v žs...'!J34</f>
        <v>0</v>
      </c>
      <c r="AX101" s="111">
        <f>'VON - Oprava výhybek v žs...'!J35</f>
        <v>0</v>
      </c>
      <c r="AY101" s="111">
        <f>'VON - Oprava výhybek v žs...'!J36</f>
        <v>0</v>
      </c>
      <c r="AZ101" s="111">
        <f>'VON - Oprava výhybek v žs...'!F33</f>
        <v>0</v>
      </c>
      <c r="BA101" s="111">
        <f>'VON - Oprava výhybek v žs...'!F34</f>
        <v>0</v>
      </c>
      <c r="BB101" s="111">
        <f>'VON - Oprava výhybek v žs...'!F35</f>
        <v>0</v>
      </c>
      <c r="BC101" s="111">
        <f>'VON - Oprava výhybek v žs...'!F36</f>
        <v>0</v>
      </c>
      <c r="BD101" s="113">
        <f>'VON - Oprava výhybek v žs...'!F37</f>
        <v>0</v>
      </c>
      <c r="BT101" s="101" t="s">
        <v>83</v>
      </c>
      <c r="BV101" s="101" t="s">
        <v>79</v>
      </c>
      <c r="BW101" s="101" t="s">
        <v>104</v>
      </c>
      <c r="BX101" s="101" t="s">
        <v>5</v>
      </c>
      <c r="CL101" s="101" t="s">
        <v>1</v>
      </c>
      <c r="CM101" s="101" t="s">
        <v>85</v>
      </c>
    </row>
    <row r="102" spans="1:91" s="2" customFormat="1" ht="30" customHeight="1">
      <c r="A102" s="33"/>
      <c r="B102" s="34"/>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8"/>
      <c r="AS102" s="33"/>
      <c r="AT102" s="33"/>
      <c r="AU102" s="33"/>
      <c r="AV102" s="33"/>
      <c r="AW102" s="33"/>
      <c r="AX102" s="33"/>
      <c r="AY102" s="33"/>
      <c r="AZ102" s="33"/>
      <c r="BA102" s="33"/>
      <c r="BB102" s="33"/>
      <c r="BC102" s="33"/>
      <c r="BD102" s="33"/>
      <c r="BE102" s="33"/>
    </row>
    <row r="103" spans="1:91" s="2" customFormat="1" ht="6.95" customHeight="1">
      <c r="A103" s="33"/>
      <c r="B103" s="53"/>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c r="AR103" s="38"/>
      <c r="AS103" s="33"/>
      <c r="AT103" s="33"/>
      <c r="AU103" s="33"/>
      <c r="AV103" s="33"/>
      <c r="AW103" s="33"/>
      <c r="AX103" s="33"/>
      <c r="AY103" s="33"/>
      <c r="AZ103" s="33"/>
      <c r="BA103" s="33"/>
      <c r="BB103" s="33"/>
      <c r="BC103" s="33"/>
      <c r="BD103" s="33"/>
      <c r="BE103" s="33"/>
    </row>
  </sheetData>
  <sheetProtection algorithmName="SHA-512" hashValue="C0+U9qZE6kivvEx6uONPAJleqE7E/q6VKs4R7mrPaNs7NEPM6o5Ia5JeFE7AxQYz8Sjaqd5a9f2FGBvNW3CNNA==" saltValue="qf4jKAqgO13WtJjUJfj+2H6vmvIJL/GNTHHjD6VkBZchyTqdJgoTR1kX+DphV00wH4Z3SOkPnEae/MR4DiIx/Q==" spinCount="100000" sheet="1" objects="1" scenarios="1" formatColumns="0" formatRows="0"/>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E100:I100"/>
    <mergeCell ref="K100:AF100"/>
    <mergeCell ref="AN101:AP101"/>
    <mergeCell ref="AG101:AM101"/>
    <mergeCell ref="D101:H101"/>
    <mergeCell ref="J101:AF101"/>
    <mergeCell ref="AG98:AM98"/>
    <mergeCell ref="AN98:AP98"/>
    <mergeCell ref="D98:H98"/>
    <mergeCell ref="J98:AF98"/>
    <mergeCell ref="AN99:AP99"/>
    <mergeCell ref="AG99:AM99"/>
    <mergeCell ref="E99:I99"/>
    <mergeCell ref="K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SO 01-01 - Oprava výhybek...'!C2" display="/"/>
    <hyperlink ref="A97" location="'SO 01-02 - Oprava bezstyk...'!C2" display="/"/>
    <hyperlink ref="A99" location="'PS 01-01 - Oprava výhybek...'!C2" display="/"/>
    <hyperlink ref="A100" location="'PS 01-02 - Zemní práce'!C2" display="/"/>
    <hyperlink ref="A101" location="'VON - Oprava výhybek v ž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2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6" t="s">
        <v>89</v>
      </c>
    </row>
    <row r="3" spans="1:46" s="1" customFormat="1" ht="6.95" customHeight="1">
      <c r="B3" s="114"/>
      <c r="C3" s="115"/>
      <c r="D3" s="115"/>
      <c r="E3" s="115"/>
      <c r="F3" s="115"/>
      <c r="G3" s="115"/>
      <c r="H3" s="115"/>
      <c r="I3" s="115"/>
      <c r="J3" s="115"/>
      <c r="K3" s="115"/>
      <c r="L3" s="19"/>
      <c r="AT3" s="16" t="s">
        <v>85</v>
      </c>
    </row>
    <row r="4" spans="1:46" s="1" customFormat="1" ht="24.95" customHeight="1">
      <c r="B4" s="19"/>
      <c r="D4" s="116" t="s">
        <v>105</v>
      </c>
      <c r="L4" s="19"/>
      <c r="M4" s="117" t="s">
        <v>10</v>
      </c>
      <c r="AT4" s="16" t="s">
        <v>4</v>
      </c>
    </row>
    <row r="5" spans="1:46" s="1" customFormat="1" ht="6.95" customHeight="1">
      <c r="B5" s="19"/>
      <c r="L5" s="19"/>
    </row>
    <row r="6" spans="1:46" s="1" customFormat="1" ht="12" customHeight="1">
      <c r="B6" s="19"/>
      <c r="D6" s="118" t="s">
        <v>16</v>
      </c>
      <c r="L6" s="19"/>
    </row>
    <row r="7" spans="1:46" s="1" customFormat="1" ht="16.5" customHeight="1">
      <c r="B7" s="19"/>
      <c r="E7" s="294" t="str">
        <f>'Rekapitulace stavby'!K6</f>
        <v>Oprava výhybek v žst. Krnov</v>
      </c>
      <c r="F7" s="295"/>
      <c r="G7" s="295"/>
      <c r="H7" s="295"/>
      <c r="L7" s="19"/>
    </row>
    <row r="8" spans="1:46" s="1" customFormat="1" ht="12" customHeight="1">
      <c r="B8" s="19"/>
      <c r="D8" s="118" t="s">
        <v>106</v>
      </c>
      <c r="L8" s="19"/>
    </row>
    <row r="9" spans="1:46" s="2" customFormat="1" ht="16.5" customHeight="1">
      <c r="A9" s="33"/>
      <c r="B9" s="38"/>
      <c r="C9" s="33"/>
      <c r="D9" s="33"/>
      <c r="E9" s="294" t="s">
        <v>107</v>
      </c>
      <c r="F9" s="296"/>
      <c r="G9" s="296"/>
      <c r="H9" s="296"/>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108</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7" t="s">
        <v>109</v>
      </c>
      <c r="F11" s="296"/>
      <c r="G11" s="296"/>
      <c r="H11" s="296"/>
      <c r="I11" s="33"/>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1</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24. 2. 2021</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298" t="str">
        <f>'Rekapitulace stavby'!E14</f>
        <v>Vyplň údaj</v>
      </c>
      <c r="F20" s="299"/>
      <c r="G20" s="299"/>
      <c r="H20" s="299"/>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18"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0" t="s">
        <v>1</v>
      </c>
      <c r="F29" s="300"/>
      <c r="G29" s="300"/>
      <c r="H29" s="300"/>
      <c r="I29" s="120"/>
      <c r="J29" s="120"/>
      <c r="K29" s="120"/>
      <c r="L29" s="122"/>
      <c r="S29" s="120"/>
      <c r="T29" s="120"/>
      <c r="U29" s="120"/>
      <c r="V29" s="120"/>
      <c r="W29" s="120"/>
      <c r="X29" s="120"/>
      <c r="Y29" s="120"/>
      <c r="Z29" s="120"/>
      <c r="AA29" s="120"/>
      <c r="AB29" s="120"/>
      <c r="AC29" s="120"/>
      <c r="AD29" s="120"/>
      <c r="AE29" s="120"/>
    </row>
    <row r="30" spans="1:31" s="2" customFormat="1" ht="6.95"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27" t="s">
        <v>41</v>
      </c>
      <c r="E35" s="118" t="s">
        <v>42</v>
      </c>
      <c r="F35" s="128">
        <f>ROUND((SUM(BE123:BE524)),  2)</f>
        <v>0</v>
      </c>
      <c r="G35" s="33"/>
      <c r="H35" s="33"/>
      <c r="I35" s="129">
        <v>0.21</v>
      </c>
      <c r="J35" s="128">
        <f>ROUND(((SUM(BE123:BE524))*I35),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18" t="s">
        <v>43</v>
      </c>
      <c r="F36" s="128">
        <f>ROUND((SUM(BF123:BF524)),  2)</f>
        <v>0</v>
      </c>
      <c r="G36" s="33"/>
      <c r="H36" s="33"/>
      <c r="I36" s="129">
        <v>0.15</v>
      </c>
      <c r="J36" s="128">
        <f>ROUND(((SUM(BF123:BF524))*I36),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8" t="s">
        <v>44</v>
      </c>
      <c r="F37" s="128">
        <f>ROUND((SUM(BG123:BG524)),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18" t="s">
        <v>45</v>
      </c>
      <c r="F38" s="128">
        <f>ROUND((SUM(BH123:BH524)),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18" t="s">
        <v>46</v>
      </c>
      <c r="F39" s="128">
        <f>ROUND((SUM(BI123:BI524)),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7" t="s">
        <v>50</v>
      </c>
      <c r="E50" s="138"/>
      <c r="F50" s="138"/>
      <c r="G50" s="137" t="s">
        <v>51</v>
      </c>
      <c r="H50" s="138"/>
      <c r="I50" s="138"/>
      <c r="J50" s="138"/>
      <c r="K50" s="138"/>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5"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5"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5" customHeight="1">
      <c r="A82" s="33"/>
      <c r="B82" s="34"/>
      <c r="C82" s="22" t="s">
        <v>110</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01" t="str">
        <f>E7</f>
        <v>Oprava výhybek v žst. Krnov</v>
      </c>
      <c r="F85" s="302"/>
      <c r="G85" s="302"/>
      <c r="H85" s="302"/>
      <c r="I85" s="35"/>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21"/>
      <c r="J86" s="21"/>
      <c r="K86" s="21"/>
      <c r="L86" s="19"/>
    </row>
    <row r="87" spans="1:31" s="2" customFormat="1" ht="16.5" customHeight="1">
      <c r="A87" s="33"/>
      <c r="B87" s="34"/>
      <c r="C87" s="35"/>
      <c r="D87" s="35"/>
      <c r="E87" s="301" t="s">
        <v>107</v>
      </c>
      <c r="F87" s="303"/>
      <c r="G87" s="303"/>
      <c r="H87" s="303"/>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108</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49" t="str">
        <f>E11</f>
        <v>SO 01-01 - Oprava výhybek v žst. Krnov</v>
      </c>
      <c r="F89" s="303"/>
      <c r="G89" s="303"/>
      <c r="H89" s="303"/>
      <c r="I89" s="35"/>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Krnov</v>
      </c>
      <c r="G91" s="35"/>
      <c r="H91" s="35"/>
      <c r="I91" s="28" t="s">
        <v>22</v>
      </c>
      <c r="J91" s="65" t="str">
        <f>IF(J14="","",J14)</f>
        <v>24. 2. 2021</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28"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111</v>
      </c>
      <c r="D96" s="149"/>
      <c r="E96" s="149"/>
      <c r="F96" s="149"/>
      <c r="G96" s="149"/>
      <c r="H96" s="149"/>
      <c r="I96" s="149"/>
      <c r="J96" s="150" t="s">
        <v>112</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9" customHeight="1">
      <c r="A98" s="33"/>
      <c r="B98" s="34"/>
      <c r="C98" s="151" t="s">
        <v>113</v>
      </c>
      <c r="D98" s="35"/>
      <c r="E98" s="35"/>
      <c r="F98" s="35"/>
      <c r="G98" s="35"/>
      <c r="H98" s="35"/>
      <c r="I98" s="35"/>
      <c r="J98" s="83">
        <f>J123</f>
        <v>0</v>
      </c>
      <c r="K98" s="35"/>
      <c r="L98" s="50"/>
      <c r="S98" s="33"/>
      <c r="T98" s="33"/>
      <c r="U98" s="33"/>
      <c r="V98" s="33"/>
      <c r="W98" s="33"/>
      <c r="X98" s="33"/>
      <c r="Y98" s="33"/>
      <c r="Z98" s="33"/>
      <c r="AA98" s="33"/>
      <c r="AB98" s="33"/>
      <c r="AC98" s="33"/>
      <c r="AD98" s="33"/>
      <c r="AE98" s="33"/>
      <c r="AU98" s="16" t="s">
        <v>114</v>
      </c>
    </row>
    <row r="99" spans="1:47" s="9" customFormat="1" ht="24.95" customHeight="1">
      <c r="B99" s="152"/>
      <c r="C99" s="153"/>
      <c r="D99" s="154" t="s">
        <v>115</v>
      </c>
      <c r="E99" s="155"/>
      <c r="F99" s="155"/>
      <c r="G99" s="155"/>
      <c r="H99" s="155"/>
      <c r="I99" s="155"/>
      <c r="J99" s="156">
        <f>J124</f>
        <v>0</v>
      </c>
      <c r="K99" s="153"/>
      <c r="L99" s="157"/>
    </row>
    <row r="100" spans="1:47" s="10" customFormat="1" ht="19.899999999999999" customHeight="1">
      <c r="B100" s="158"/>
      <c r="C100" s="103"/>
      <c r="D100" s="159" t="s">
        <v>116</v>
      </c>
      <c r="E100" s="160"/>
      <c r="F100" s="160"/>
      <c r="G100" s="160"/>
      <c r="H100" s="160"/>
      <c r="I100" s="160"/>
      <c r="J100" s="161">
        <f>J125</f>
        <v>0</v>
      </c>
      <c r="K100" s="103"/>
      <c r="L100" s="162"/>
    </row>
    <row r="101" spans="1:47" s="9" customFormat="1" ht="24.95" customHeight="1">
      <c r="B101" s="152"/>
      <c r="C101" s="153"/>
      <c r="D101" s="154" t="s">
        <v>117</v>
      </c>
      <c r="E101" s="155"/>
      <c r="F101" s="155"/>
      <c r="G101" s="155"/>
      <c r="H101" s="155"/>
      <c r="I101" s="155"/>
      <c r="J101" s="156">
        <f>J480</f>
        <v>0</v>
      </c>
      <c r="K101" s="153"/>
      <c r="L101" s="157"/>
    </row>
    <row r="102" spans="1:47"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118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01" t="str">
        <f>E7</f>
        <v>Oprava výhybek v žst. Krnov</v>
      </c>
      <c r="F111" s="302"/>
      <c r="G111" s="302"/>
      <c r="H111" s="302"/>
      <c r="I111" s="35"/>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106</v>
      </c>
      <c r="D112" s="21"/>
      <c r="E112" s="21"/>
      <c r="F112" s="21"/>
      <c r="G112" s="21"/>
      <c r="H112" s="21"/>
      <c r="I112" s="21"/>
      <c r="J112" s="21"/>
      <c r="K112" s="21"/>
      <c r="L112" s="19"/>
    </row>
    <row r="113" spans="1:65" s="2" customFormat="1" ht="16.5" customHeight="1">
      <c r="A113" s="33"/>
      <c r="B113" s="34"/>
      <c r="C113" s="35"/>
      <c r="D113" s="35"/>
      <c r="E113" s="301" t="s">
        <v>107</v>
      </c>
      <c r="F113" s="303"/>
      <c r="G113" s="303"/>
      <c r="H113" s="303"/>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108</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9" t="str">
        <f>E11</f>
        <v>SO 01-01 - Oprava výhybek v žst. Krnov</v>
      </c>
      <c r="F115" s="303"/>
      <c r="G115" s="303"/>
      <c r="H115" s="303"/>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Krnov</v>
      </c>
      <c r="G117" s="35"/>
      <c r="H117" s="35"/>
      <c r="I117" s="28" t="s">
        <v>22</v>
      </c>
      <c r="J117" s="65" t="str">
        <f>IF(J14="","",J14)</f>
        <v>24. 2. 2021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28"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28"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63"/>
      <c r="B122" s="164"/>
      <c r="C122" s="165" t="s">
        <v>119</v>
      </c>
      <c r="D122" s="166" t="s">
        <v>62</v>
      </c>
      <c r="E122" s="166" t="s">
        <v>58</v>
      </c>
      <c r="F122" s="166" t="s">
        <v>59</v>
      </c>
      <c r="G122" s="166" t="s">
        <v>120</v>
      </c>
      <c r="H122" s="166" t="s">
        <v>121</v>
      </c>
      <c r="I122" s="166" t="s">
        <v>122</v>
      </c>
      <c r="J122" s="166" t="s">
        <v>112</v>
      </c>
      <c r="K122" s="167" t="s">
        <v>123</v>
      </c>
      <c r="L122" s="168"/>
      <c r="M122" s="74" t="s">
        <v>1</v>
      </c>
      <c r="N122" s="75" t="s">
        <v>41</v>
      </c>
      <c r="O122" s="75" t="s">
        <v>124</v>
      </c>
      <c r="P122" s="75" t="s">
        <v>125</v>
      </c>
      <c r="Q122" s="75" t="s">
        <v>126</v>
      </c>
      <c r="R122" s="75" t="s">
        <v>127</v>
      </c>
      <c r="S122" s="75" t="s">
        <v>128</v>
      </c>
      <c r="T122" s="76" t="s">
        <v>129</v>
      </c>
      <c r="U122" s="163"/>
      <c r="V122" s="163"/>
      <c r="W122" s="163"/>
      <c r="X122" s="163"/>
      <c r="Y122" s="163"/>
      <c r="Z122" s="163"/>
      <c r="AA122" s="163"/>
      <c r="AB122" s="163"/>
      <c r="AC122" s="163"/>
      <c r="AD122" s="163"/>
      <c r="AE122" s="163"/>
    </row>
    <row r="123" spans="1:65" s="2" customFormat="1" ht="22.9" customHeight="1">
      <c r="A123" s="33"/>
      <c r="B123" s="34"/>
      <c r="C123" s="81" t="s">
        <v>130</v>
      </c>
      <c r="D123" s="35"/>
      <c r="E123" s="35"/>
      <c r="F123" s="35"/>
      <c r="G123" s="35"/>
      <c r="H123" s="35"/>
      <c r="I123" s="35"/>
      <c r="J123" s="169">
        <f>BK123</f>
        <v>0</v>
      </c>
      <c r="K123" s="35"/>
      <c r="L123" s="38"/>
      <c r="M123" s="77"/>
      <c r="N123" s="170"/>
      <c r="O123" s="78"/>
      <c r="P123" s="171">
        <f>P124+P480</f>
        <v>0</v>
      </c>
      <c r="Q123" s="78"/>
      <c r="R123" s="171">
        <f>R124+R480</f>
        <v>2649.9625276000006</v>
      </c>
      <c r="S123" s="78"/>
      <c r="T123" s="172">
        <f>T124+T480</f>
        <v>0</v>
      </c>
      <c r="U123" s="33"/>
      <c r="V123" s="33"/>
      <c r="W123" s="33"/>
      <c r="X123" s="33"/>
      <c r="Y123" s="33"/>
      <c r="Z123" s="33"/>
      <c r="AA123" s="33"/>
      <c r="AB123" s="33"/>
      <c r="AC123" s="33"/>
      <c r="AD123" s="33"/>
      <c r="AE123" s="33"/>
      <c r="AT123" s="16" t="s">
        <v>76</v>
      </c>
      <c r="AU123" s="16" t="s">
        <v>114</v>
      </c>
      <c r="BK123" s="173">
        <f>BK124+BK480</f>
        <v>0</v>
      </c>
    </row>
    <row r="124" spans="1:65" s="12" customFormat="1" ht="25.9" customHeight="1">
      <c r="B124" s="174"/>
      <c r="C124" s="175"/>
      <c r="D124" s="176" t="s">
        <v>76</v>
      </c>
      <c r="E124" s="177" t="s">
        <v>131</v>
      </c>
      <c r="F124" s="177" t="s">
        <v>132</v>
      </c>
      <c r="G124" s="175"/>
      <c r="H124" s="175"/>
      <c r="I124" s="178"/>
      <c r="J124" s="179">
        <f>BK124</f>
        <v>0</v>
      </c>
      <c r="K124" s="175"/>
      <c r="L124" s="180"/>
      <c r="M124" s="181"/>
      <c r="N124" s="182"/>
      <c r="O124" s="182"/>
      <c r="P124" s="183">
        <f>P125</f>
        <v>0</v>
      </c>
      <c r="Q124" s="182"/>
      <c r="R124" s="183">
        <f>R125</f>
        <v>2649.9625276000006</v>
      </c>
      <c r="S124" s="182"/>
      <c r="T124" s="184">
        <f>T125</f>
        <v>0</v>
      </c>
      <c r="AR124" s="185" t="s">
        <v>83</v>
      </c>
      <c r="AT124" s="186" t="s">
        <v>76</v>
      </c>
      <c r="AU124" s="186" t="s">
        <v>77</v>
      </c>
      <c r="AY124" s="185" t="s">
        <v>133</v>
      </c>
      <c r="BK124" s="187">
        <f>BK125</f>
        <v>0</v>
      </c>
    </row>
    <row r="125" spans="1:65" s="12" customFormat="1" ht="22.9" customHeight="1">
      <c r="B125" s="174"/>
      <c r="C125" s="175"/>
      <c r="D125" s="176" t="s">
        <v>76</v>
      </c>
      <c r="E125" s="188" t="s">
        <v>134</v>
      </c>
      <c r="F125" s="188" t="s">
        <v>135</v>
      </c>
      <c r="G125" s="175"/>
      <c r="H125" s="175"/>
      <c r="I125" s="178"/>
      <c r="J125" s="189">
        <f>BK125</f>
        <v>0</v>
      </c>
      <c r="K125" s="175"/>
      <c r="L125" s="180"/>
      <c r="M125" s="181"/>
      <c r="N125" s="182"/>
      <c r="O125" s="182"/>
      <c r="P125" s="183">
        <f>SUM(P126:P479)</f>
        <v>0</v>
      </c>
      <c r="Q125" s="182"/>
      <c r="R125" s="183">
        <f>SUM(R126:R479)</f>
        <v>2649.9625276000006</v>
      </c>
      <c r="S125" s="182"/>
      <c r="T125" s="184">
        <f>SUM(T126:T479)</f>
        <v>0</v>
      </c>
      <c r="AR125" s="185" t="s">
        <v>83</v>
      </c>
      <c r="AT125" s="186" t="s">
        <v>76</v>
      </c>
      <c r="AU125" s="186" t="s">
        <v>83</v>
      </c>
      <c r="AY125" s="185" t="s">
        <v>133</v>
      </c>
      <c r="BK125" s="187">
        <f>SUM(BK126:BK479)</f>
        <v>0</v>
      </c>
    </row>
    <row r="126" spans="1:65" s="2" customFormat="1" ht="16.5" customHeight="1">
      <c r="A126" s="33"/>
      <c r="B126" s="34"/>
      <c r="C126" s="190" t="s">
        <v>83</v>
      </c>
      <c r="D126" s="190" t="s">
        <v>136</v>
      </c>
      <c r="E126" s="191" t="s">
        <v>137</v>
      </c>
      <c r="F126" s="192" t="s">
        <v>138</v>
      </c>
      <c r="G126" s="193" t="s">
        <v>139</v>
      </c>
      <c r="H126" s="194">
        <v>49.85</v>
      </c>
      <c r="I126" s="195"/>
      <c r="J126" s="196">
        <f>ROUND(I126*H126,2)</f>
        <v>0</v>
      </c>
      <c r="K126" s="192" t="s">
        <v>140</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141</v>
      </c>
      <c r="AT126" s="201" t="s">
        <v>136</v>
      </c>
      <c r="AU126" s="201" t="s">
        <v>85</v>
      </c>
      <c r="AY126" s="16" t="s">
        <v>133</v>
      </c>
      <c r="BE126" s="202">
        <f>IF(N126="základní",J126,0)</f>
        <v>0</v>
      </c>
      <c r="BF126" s="202">
        <f>IF(N126="snížená",J126,0)</f>
        <v>0</v>
      </c>
      <c r="BG126" s="202">
        <f>IF(N126="zákl. přenesená",J126,0)</f>
        <v>0</v>
      </c>
      <c r="BH126" s="202">
        <f>IF(N126="sníž. přenesená",J126,0)</f>
        <v>0</v>
      </c>
      <c r="BI126" s="202">
        <f>IF(N126="nulová",J126,0)</f>
        <v>0</v>
      </c>
      <c r="BJ126" s="16" t="s">
        <v>83</v>
      </c>
      <c r="BK126" s="202">
        <f>ROUND(I126*H126,2)</f>
        <v>0</v>
      </c>
      <c r="BL126" s="16" t="s">
        <v>141</v>
      </c>
      <c r="BM126" s="201" t="s">
        <v>142</v>
      </c>
    </row>
    <row r="127" spans="1:65" s="2" customFormat="1" ht="29.25">
      <c r="A127" s="33"/>
      <c r="B127" s="34"/>
      <c r="C127" s="35"/>
      <c r="D127" s="203" t="s">
        <v>143</v>
      </c>
      <c r="E127" s="35"/>
      <c r="F127" s="204" t="s">
        <v>144</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143</v>
      </c>
      <c r="AU127" s="16" t="s">
        <v>85</v>
      </c>
    </row>
    <row r="128" spans="1:65" s="2" customFormat="1" ht="16.5" customHeight="1">
      <c r="A128" s="33"/>
      <c r="B128" s="34"/>
      <c r="C128" s="190" t="s">
        <v>85</v>
      </c>
      <c r="D128" s="190" t="s">
        <v>136</v>
      </c>
      <c r="E128" s="191" t="s">
        <v>145</v>
      </c>
      <c r="F128" s="192" t="s">
        <v>146</v>
      </c>
      <c r="G128" s="193" t="s">
        <v>147</v>
      </c>
      <c r="H128" s="194">
        <v>30</v>
      </c>
      <c r="I128" s="195"/>
      <c r="J128" s="196">
        <f>ROUND(I128*H128,2)</f>
        <v>0</v>
      </c>
      <c r="K128" s="192" t="s">
        <v>140</v>
      </c>
      <c r="L128" s="38"/>
      <c r="M128" s="197" t="s">
        <v>1</v>
      </c>
      <c r="N128" s="198"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141</v>
      </c>
      <c r="AT128" s="201" t="s">
        <v>136</v>
      </c>
      <c r="AU128" s="201" t="s">
        <v>85</v>
      </c>
      <c r="AY128" s="16" t="s">
        <v>133</v>
      </c>
      <c r="BE128" s="202">
        <f>IF(N128="základní",J128,0)</f>
        <v>0</v>
      </c>
      <c r="BF128" s="202">
        <f>IF(N128="snížená",J128,0)</f>
        <v>0</v>
      </c>
      <c r="BG128" s="202">
        <f>IF(N128="zákl. přenesená",J128,0)</f>
        <v>0</v>
      </c>
      <c r="BH128" s="202">
        <f>IF(N128="sníž. přenesená",J128,0)</f>
        <v>0</v>
      </c>
      <c r="BI128" s="202">
        <f>IF(N128="nulová",J128,0)</f>
        <v>0</v>
      </c>
      <c r="BJ128" s="16" t="s">
        <v>83</v>
      </c>
      <c r="BK128" s="202">
        <f>ROUND(I128*H128,2)</f>
        <v>0</v>
      </c>
      <c r="BL128" s="16" t="s">
        <v>141</v>
      </c>
      <c r="BM128" s="201" t="s">
        <v>148</v>
      </c>
    </row>
    <row r="129" spans="1:65" s="2" customFormat="1" ht="19.5">
      <c r="A129" s="33"/>
      <c r="B129" s="34"/>
      <c r="C129" s="35"/>
      <c r="D129" s="203" t="s">
        <v>143</v>
      </c>
      <c r="E129" s="35"/>
      <c r="F129" s="204" t="s">
        <v>149</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143</v>
      </c>
      <c r="AU129" s="16" t="s">
        <v>85</v>
      </c>
    </row>
    <row r="130" spans="1:65" s="2" customFormat="1" ht="19.5">
      <c r="A130" s="33"/>
      <c r="B130" s="34"/>
      <c r="C130" s="35"/>
      <c r="D130" s="203" t="s">
        <v>150</v>
      </c>
      <c r="E130" s="35"/>
      <c r="F130" s="208" t="s">
        <v>151</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150</v>
      </c>
      <c r="AU130" s="16" t="s">
        <v>85</v>
      </c>
    </row>
    <row r="131" spans="1:65" s="2" customFormat="1" ht="16.5" customHeight="1">
      <c r="A131" s="33"/>
      <c r="B131" s="34"/>
      <c r="C131" s="190" t="s">
        <v>152</v>
      </c>
      <c r="D131" s="190" t="s">
        <v>136</v>
      </c>
      <c r="E131" s="191" t="s">
        <v>153</v>
      </c>
      <c r="F131" s="192" t="s">
        <v>154</v>
      </c>
      <c r="G131" s="193" t="s">
        <v>147</v>
      </c>
      <c r="H131" s="194">
        <v>16</v>
      </c>
      <c r="I131" s="195"/>
      <c r="J131" s="196">
        <f>ROUND(I131*H131,2)</f>
        <v>0</v>
      </c>
      <c r="K131" s="192" t="s">
        <v>140</v>
      </c>
      <c r="L131" s="38"/>
      <c r="M131" s="197" t="s">
        <v>1</v>
      </c>
      <c r="N131" s="198" t="s">
        <v>42</v>
      </c>
      <c r="O131" s="70"/>
      <c r="P131" s="199">
        <f>O131*H131</f>
        <v>0</v>
      </c>
      <c r="Q131" s="199">
        <v>0</v>
      </c>
      <c r="R131" s="199">
        <f>Q131*H131</f>
        <v>0</v>
      </c>
      <c r="S131" s="199">
        <v>0</v>
      </c>
      <c r="T131" s="200">
        <f>S131*H131</f>
        <v>0</v>
      </c>
      <c r="U131" s="33"/>
      <c r="V131" s="33"/>
      <c r="W131" s="33"/>
      <c r="X131" s="33"/>
      <c r="Y131" s="33"/>
      <c r="Z131" s="33"/>
      <c r="AA131" s="33"/>
      <c r="AB131" s="33"/>
      <c r="AC131" s="33"/>
      <c r="AD131" s="33"/>
      <c r="AE131" s="33"/>
      <c r="AR131" s="201" t="s">
        <v>141</v>
      </c>
      <c r="AT131" s="201" t="s">
        <v>136</v>
      </c>
      <c r="AU131" s="201" t="s">
        <v>85</v>
      </c>
      <c r="AY131" s="16" t="s">
        <v>133</v>
      </c>
      <c r="BE131" s="202">
        <f>IF(N131="základní",J131,0)</f>
        <v>0</v>
      </c>
      <c r="BF131" s="202">
        <f>IF(N131="snížená",J131,0)</f>
        <v>0</v>
      </c>
      <c r="BG131" s="202">
        <f>IF(N131="zákl. přenesená",J131,0)</f>
        <v>0</v>
      </c>
      <c r="BH131" s="202">
        <f>IF(N131="sníž. přenesená",J131,0)</f>
        <v>0</v>
      </c>
      <c r="BI131" s="202">
        <f>IF(N131="nulová",J131,0)</f>
        <v>0</v>
      </c>
      <c r="BJ131" s="16" t="s">
        <v>83</v>
      </c>
      <c r="BK131" s="202">
        <f>ROUND(I131*H131,2)</f>
        <v>0</v>
      </c>
      <c r="BL131" s="16" t="s">
        <v>141</v>
      </c>
      <c r="BM131" s="201" t="s">
        <v>155</v>
      </c>
    </row>
    <row r="132" spans="1:65" s="2" customFormat="1" ht="19.5">
      <c r="A132" s="33"/>
      <c r="B132" s="34"/>
      <c r="C132" s="35"/>
      <c r="D132" s="203" t="s">
        <v>143</v>
      </c>
      <c r="E132" s="35"/>
      <c r="F132" s="204" t="s">
        <v>156</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143</v>
      </c>
      <c r="AU132" s="16" t="s">
        <v>85</v>
      </c>
    </row>
    <row r="133" spans="1:65" s="2" customFormat="1" ht="16.5" customHeight="1">
      <c r="A133" s="33"/>
      <c r="B133" s="34"/>
      <c r="C133" s="190" t="s">
        <v>141</v>
      </c>
      <c r="D133" s="190" t="s">
        <v>136</v>
      </c>
      <c r="E133" s="191" t="s">
        <v>157</v>
      </c>
      <c r="F133" s="192" t="s">
        <v>158</v>
      </c>
      <c r="G133" s="193" t="s">
        <v>159</v>
      </c>
      <c r="H133" s="194">
        <v>84</v>
      </c>
      <c r="I133" s="195"/>
      <c r="J133" s="196">
        <f>ROUND(I133*H133,2)</f>
        <v>0</v>
      </c>
      <c r="K133" s="192" t="s">
        <v>140</v>
      </c>
      <c r="L133" s="38"/>
      <c r="M133" s="197" t="s">
        <v>1</v>
      </c>
      <c r="N133" s="198" t="s">
        <v>42</v>
      </c>
      <c r="O133" s="70"/>
      <c r="P133" s="199">
        <f>O133*H133</f>
        <v>0</v>
      </c>
      <c r="Q133" s="199">
        <v>0</v>
      </c>
      <c r="R133" s="199">
        <f>Q133*H133</f>
        <v>0</v>
      </c>
      <c r="S133" s="199">
        <v>0</v>
      </c>
      <c r="T133" s="200">
        <f>S133*H133</f>
        <v>0</v>
      </c>
      <c r="U133" s="33"/>
      <c r="V133" s="33"/>
      <c r="W133" s="33"/>
      <c r="X133" s="33"/>
      <c r="Y133" s="33"/>
      <c r="Z133" s="33"/>
      <c r="AA133" s="33"/>
      <c r="AB133" s="33"/>
      <c r="AC133" s="33"/>
      <c r="AD133" s="33"/>
      <c r="AE133" s="33"/>
      <c r="AR133" s="201" t="s">
        <v>141</v>
      </c>
      <c r="AT133" s="201" t="s">
        <v>136</v>
      </c>
      <c r="AU133" s="201" t="s">
        <v>85</v>
      </c>
      <c r="AY133" s="16" t="s">
        <v>133</v>
      </c>
      <c r="BE133" s="202">
        <f>IF(N133="základní",J133,0)</f>
        <v>0</v>
      </c>
      <c r="BF133" s="202">
        <f>IF(N133="snížená",J133,0)</f>
        <v>0</v>
      </c>
      <c r="BG133" s="202">
        <f>IF(N133="zákl. přenesená",J133,0)</f>
        <v>0</v>
      </c>
      <c r="BH133" s="202">
        <f>IF(N133="sníž. přenesená",J133,0)</f>
        <v>0</v>
      </c>
      <c r="BI133" s="202">
        <f>IF(N133="nulová",J133,0)</f>
        <v>0</v>
      </c>
      <c r="BJ133" s="16" t="s">
        <v>83</v>
      </c>
      <c r="BK133" s="202">
        <f>ROUND(I133*H133,2)</f>
        <v>0</v>
      </c>
      <c r="BL133" s="16" t="s">
        <v>141</v>
      </c>
      <c r="BM133" s="201" t="s">
        <v>160</v>
      </c>
    </row>
    <row r="134" spans="1:65" s="2" customFormat="1" ht="29.25">
      <c r="A134" s="33"/>
      <c r="B134" s="34"/>
      <c r="C134" s="35"/>
      <c r="D134" s="203" t="s">
        <v>143</v>
      </c>
      <c r="E134" s="35"/>
      <c r="F134" s="204" t="s">
        <v>161</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143</v>
      </c>
      <c r="AU134" s="16" t="s">
        <v>85</v>
      </c>
    </row>
    <row r="135" spans="1:65" s="2" customFormat="1" ht="19.5">
      <c r="A135" s="33"/>
      <c r="B135" s="34"/>
      <c r="C135" s="35"/>
      <c r="D135" s="203" t="s">
        <v>150</v>
      </c>
      <c r="E135" s="35"/>
      <c r="F135" s="208" t="s">
        <v>162</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150</v>
      </c>
      <c r="AU135" s="16" t="s">
        <v>85</v>
      </c>
    </row>
    <row r="136" spans="1:65" s="2" customFormat="1" ht="16.5" customHeight="1">
      <c r="A136" s="33"/>
      <c r="B136" s="34"/>
      <c r="C136" s="190" t="s">
        <v>134</v>
      </c>
      <c r="D136" s="190" t="s">
        <v>136</v>
      </c>
      <c r="E136" s="191" t="s">
        <v>163</v>
      </c>
      <c r="F136" s="192" t="s">
        <v>164</v>
      </c>
      <c r="G136" s="193" t="s">
        <v>159</v>
      </c>
      <c r="H136" s="194">
        <v>2</v>
      </c>
      <c r="I136" s="195"/>
      <c r="J136" s="196">
        <f>ROUND(I136*H136,2)</f>
        <v>0</v>
      </c>
      <c r="K136" s="192" t="s">
        <v>140</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141</v>
      </c>
      <c r="AT136" s="201" t="s">
        <v>136</v>
      </c>
      <c r="AU136" s="201" t="s">
        <v>85</v>
      </c>
      <c r="AY136" s="16" t="s">
        <v>133</v>
      </c>
      <c r="BE136" s="202">
        <f>IF(N136="základní",J136,0)</f>
        <v>0</v>
      </c>
      <c r="BF136" s="202">
        <f>IF(N136="snížená",J136,0)</f>
        <v>0</v>
      </c>
      <c r="BG136" s="202">
        <f>IF(N136="zákl. přenesená",J136,0)</f>
        <v>0</v>
      </c>
      <c r="BH136" s="202">
        <f>IF(N136="sníž. přenesená",J136,0)</f>
        <v>0</v>
      </c>
      <c r="BI136" s="202">
        <f>IF(N136="nulová",J136,0)</f>
        <v>0</v>
      </c>
      <c r="BJ136" s="16" t="s">
        <v>83</v>
      </c>
      <c r="BK136" s="202">
        <f>ROUND(I136*H136,2)</f>
        <v>0</v>
      </c>
      <c r="BL136" s="16" t="s">
        <v>141</v>
      </c>
      <c r="BM136" s="201" t="s">
        <v>165</v>
      </c>
    </row>
    <row r="137" spans="1:65" s="2" customFormat="1" ht="29.25">
      <c r="A137" s="33"/>
      <c r="B137" s="34"/>
      <c r="C137" s="35"/>
      <c r="D137" s="203" t="s">
        <v>143</v>
      </c>
      <c r="E137" s="35"/>
      <c r="F137" s="204" t="s">
        <v>166</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143</v>
      </c>
      <c r="AU137" s="16" t="s">
        <v>85</v>
      </c>
    </row>
    <row r="138" spans="1:65" s="2" customFormat="1" ht="16.5" customHeight="1">
      <c r="A138" s="33"/>
      <c r="B138" s="34"/>
      <c r="C138" s="190" t="s">
        <v>167</v>
      </c>
      <c r="D138" s="190" t="s">
        <v>136</v>
      </c>
      <c r="E138" s="191" t="s">
        <v>168</v>
      </c>
      <c r="F138" s="192" t="s">
        <v>169</v>
      </c>
      <c r="G138" s="193" t="s">
        <v>170</v>
      </c>
      <c r="H138" s="194">
        <v>187.374</v>
      </c>
      <c r="I138" s="195"/>
      <c r="J138" s="196">
        <f>ROUND(I138*H138,2)</f>
        <v>0</v>
      </c>
      <c r="K138" s="192" t="s">
        <v>140</v>
      </c>
      <c r="L138" s="38"/>
      <c r="M138" s="197" t="s">
        <v>1</v>
      </c>
      <c r="N138" s="198" t="s">
        <v>42</v>
      </c>
      <c r="O138" s="70"/>
      <c r="P138" s="199">
        <f>O138*H138</f>
        <v>0</v>
      </c>
      <c r="Q138" s="199">
        <v>0</v>
      </c>
      <c r="R138" s="199">
        <f>Q138*H138</f>
        <v>0</v>
      </c>
      <c r="S138" s="199">
        <v>0</v>
      </c>
      <c r="T138" s="200">
        <f>S138*H138</f>
        <v>0</v>
      </c>
      <c r="U138" s="33"/>
      <c r="V138" s="33"/>
      <c r="W138" s="33"/>
      <c r="X138" s="33"/>
      <c r="Y138" s="33"/>
      <c r="Z138" s="33"/>
      <c r="AA138" s="33"/>
      <c r="AB138" s="33"/>
      <c r="AC138" s="33"/>
      <c r="AD138" s="33"/>
      <c r="AE138" s="33"/>
      <c r="AR138" s="201" t="s">
        <v>141</v>
      </c>
      <c r="AT138" s="201" t="s">
        <v>136</v>
      </c>
      <c r="AU138" s="201" t="s">
        <v>85</v>
      </c>
      <c r="AY138" s="16" t="s">
        <v>133</v>
      </c>
      <c r="BE138" s="202">
        <f>IF(N138="základní",J138,0)</f>
        <v>0</v>
      </c>
      <c r="BF138" s="202">
        <f>IF(N138="snížená",J138,0)</f>
        <v>0</v>
      </c>
      <c r="BG138" s="202">
        <f>IF(N138="zákl. přenesená",J138,0)</f>
        <v>0</v>
      </c>
      <c r="BH138" s="202">
        <f>IF(N138="sníž. přenesená",J138,0)</f>
        <v>0</v>
      </c>
      <c r="BI138" s="202">
        <f>IF(N138="nulová",J138,0)</f>
        <v>0</v>
      </c>
      <c r="BJ138" s="16" t="s">
        <v>83</v>
      </c>
      <c r="BK138" s="202">
        <f>ROUND(I138*H138,2)</f>
        <v>0</v>
      </c>
      <c r="BL138" s="16" t="s">
        <v>141</v>
      </c>
      <c r="BM138" s="201" t="s">
        <v>171</v>
      </c>
    </row>
    <row r="139" spans="1:65" s="2" customFormat="1" ht="29.25">
      <c r="A139" s="33"/>
      <c r="B139" s="34"/>
      <c r="C139" s="35"/>
      <c r="D139" s="203" t="s">
        <v>143</v>
      </c>
      <c r="E139" s="35"/>
      <c r="F139" s="204" t="s">
        <v>172</v>
      </c>
      <c r="G139" s="35"/>
      <c r="H139" s="35"/>
      <c r="I139" s="205"/>
      <c r="J139" s="35"/>
      <c r="K139" s="35"/>
      <c r="L139" s="38"/>
      <c r="M139" s="206"/>
      <c r="N139" s="207"/>
      <c r="O139" s="70"/>
      <c r="P139" s="70"/>
      <c r="Q139" s="70"/>
      <c r="R139" s="70"/>
      <c r="S139" s="70"/>
      <c r="T139" s="71"/>
      <c r="U139" s="33"/>
      <c r="V139" s="33"/>
      <c r="W139" s="33"/>
      <c r="X139" s="33"/>
      <c r="Y139" s="33"/>
      <c r="Z139" s="33"/>
      <c r="AA139" s="33"/>
      <c r="AB139" s="33"/>
      <c r="AC139" s="33"/>
      <c r="AD139" s="33"/>
      <c r="AE139" s="33"/>
      <c r="AT139" s="16" t="s">
        <v>143</v>
      </c>
      <c r="AU139" s="16" t="s">
        <v>85</v>
      </c>
    </row>
    <row r="140" spans="1:65" s="13" customFormat="1" ht="11.25">
      <c r="B140" s="209"/>
      <c r="C140" s="210"/>
      <c r="D140" s="203" t="s">
        <v>173</v>
      </c>
      <c r="E140" s="211" t="s">
        <v>1</v>
      </c>
      <c r="F140" s="212" t="s">
        <v>174</v>
      </c>
      <c r="G140" s="210"/>
      <c r="H140" s="213">
        <v>94.474999999999994</v>
      </c>
      <c r="I140" s="214"/>
      <c r="J140" s="210"/>
      <c r="K140" s="210"/>
      <c r="L140" s="215"/>
      <c r="M140" s="216"/>
      <c r="N140" s="217"/>
      <c r="O140" s="217"/>
      <c r="P140" s="217"/>
      <c r="Q140" s="217"/>
      <c r="R140" s="217"/>
      <c r="S140" s="217"/>
      <c r="T140" s="218"/>
      <c r="AT140" s="219" t="s">
        <v>173</v>
      </c>
      <c r="AU140" s="219" t="s">
        <v>85</v>
      </c>
      <c r="AV140" s="13" t="s">
        <v>85</v>
      </c>
      <c r="AW140" s="13" t="s">
        <v>34</v>
      </c>
      <c r="AX140" s="13" t="s">
        <v>77</v>
      </c>
      <c r="AY140" s="219" t="s">
        <v>133</v>
      </c>
    </row>
    <row r="141" spans="1:65" s="13" customFormat="1" ht="11.25">
      <c r="B141" s="209"/>
      <c r="C141" s="210"/>
      <c r="D141" s="203" t="s">
        <v>173</v>
      </c>
      <c r="E141" s="211" t="s">
        <v>1</v>
      </c>
      <c r="F141" s="212" t="s">
        <v>175</v>
      </c>
      <c r="G141" s="210"/>
      <c r="H141" s="213">
        <v>92.899000000000001</v>
      </c>
      <c r="I141" s="214"/>
      <c r="J141" s="210"/>
      <c r="K141" s="210"/>
      <c r="L141" s="215"/>
      <c r="M141" s="216"/>
      <c r="N141" s="217"/>
      <c r="O141" s="217"/>
      <c r="P141" s="217"/>
      <c r="Q141" s="217"/>
      <c r="R141" s="217"/>
      <c r="S141" s="217"/>
      <c r="T141" s="218"/>
      <c r="AT141" s="219" t="s">
        <v>173</v>
      </c>
      <c r="AU141" s="219" t="s">
        <v>85</v>
      </c>
      <c r="AV141" s="13" t="s">
        <v>85</v>
      </c>
      <c r="AW141" s="13" t="s">
        <v>34</v>
      </c>
      <c r="AX141" s="13" t="s">
        <v>77</v>
      </c>
      <c r="AY141" s="219" t="s">
        <v>133</v>
      </c>
    </row>
    <row r="142" spans="1:65" s="14" customFormat="1" ht="11.25">
      <c r="B142" s="220"/>
      <c r="C142" s="221"/>
      <c r="D142" s="203" t="s">
        <v>173</v>
      </c>
      <c r="E142" s="222" t="s">
        <v>1</v>
      </c>
      <c r="F142" s="223" t="s">
        <v>176</v>
      </c>
      <c r="G142" s="221"/>
      <c r="H142" s="224">
        <v>187.374</v>
      </c>
      <c r="I142" s="225"/>
      <c r="J142" s="221"/>
      <c r="K142" s="221"/>
      <c r="L142" s="226"/>
      <c r="M142" s="227"/>
      <c r="N142" s="228"/>
      <c r="O142" s="228"/>
      <c r="P142" s="228"/>
      <c r="Q142" s="228"/>
      <c r="R142" s="228"/>
      <c r="S142" s="228"/>
      <c r="T142" s="229"/>
      <c r="AT142" s="230" t="s">
        <v>173</v>
      </c>
      <c r="AU142" s="230" t="s">
        <v>85</v>
      </c>
      <c r="AV142" s="14" t="s">
        <v>141</v>
      </c>
      <c r="AW142" s="14" t="s">
        <v>34</v>
      </c>
      <c r="AX142" s="14" t="s">
        <v>83</v>
      </c>
      <c r="AY142" s="230" t="s">
        <v>133</v>
      </c>
    </row>
    <row r="143" spans="1:65" s="2" customFormat="1" ht="16.5" customHeight="1">
      <c r="A143" s="33"/>
      <c r="B143" s="34"/>
      <c r="C143" s="190" t="s">
        <v>177</v>
      </c>
      <c r="D143" s="190" t="s">
        <v>136</v>
      </c>
      <c r="E143" s="191" t="s">
        <v>178</v>
      </c>
      <c r="F143" s="192" t="s">
        <v>179</v>
      </c>
      <c r="G143" s="193" t="s">
        <v>180</v>
      </c>
      <c r="H143" s="194">
        <v>16.25</v>
      </c>
      <c r="I143" s="195"/>
      <c r="J143" s="196">
        <f>ROUND(I143*H143,2)</f>
        <v>0</v>
      </c>
      <c r="K143" s="192" t="s">
        <v>140</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141</v>
      </c>
      <c r="AT143" s="201" t="s">
        <v>136</v>
      </c>
      <c r="AU143" s="201" t="s">
        <v>85</v>
      </c>
      <c r="AY143" s="16" t="s">
        <v>133</v>
      </c>
      <c r="BE143" s="202">
        <f>IF(N143="základní",J143,0)</f>
        <v>0</v>
      </c>
      <c r="BF143" s="202">
        <f>IF(N143="snížená",J143,0)</f>
        <v>0</v>
      </c>
      <c r="BG143" s="202">
        <f>IF(N143="zákl. přenesená",J143,0)</f>
        <v>0</v>
      </c>
      <c r="BH143" s="202">
        <f>IF(N143="sníž. přenesená",J143,0)</f>
        <v>0</v>
      </c>
      <c r="BI143" s="202">
        <f>IF(N143="nulová",J143,0)</f>
        <v>0</v>
      </c>
      <c r="BJ143" s="16" t="s">
        <v>83</v>
      </c>
      <c r="BK143" s="202">
        <f>ROUND(I143*H143,2)</f>
        <v>0</v>
      </c>
      <c r="BL143" s="16" t="s">
        <v>141</v>
      </c>
      <c r="BM143" s="201" t="s">
        <v>181</v>
      </c>
    </row>
    <row r="144" spans="1:65" s="2" customFormat="1" ht="19.5">
      <c r="A144" s="33"/>
      <c r="B144" s="34"/>
      <c r="C144" s="35"/>
      <c r="D144" s="203" t="s">
        <v>143</v>
      </c>
      <c r="E144" s="35"/>
      <c r="F144" s="204" t="s">
        <v>182</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143</v>
      </c>
      <c r="AU144" s="16" t="s">
        <v>85</v>
      </c>
    </row>
    <row r="145" spans="1:65" s="13" customFormat="1" ht="11.25">
      <c r="B145" s="209"/>
      <c r="C145" s="210"/>
      <c r="D145" s="203" t="s">
        <v>173</v>
      </c>
      <c r="E145" s="211" t="s">
        <v>1</v>
      </c>
      <c r="F145" s="212" t="s">
        <v>183</v>
      </c>
      <c r="G145" s="210"/>
      <c r="H145" s="213">
        <v>16.25</v>
      </c>
      <c r="I145" s="214"/>
      <c r="J145" s="210"/>
      <c r="K145" s="210"/>
      <c r="L145" s="215"/>
      <c r="M145" s="216"/>
      <c r="N145" s="217"/>
      <c r="O145" s="217"/>
      <c r="P145" s="217"/>
      <c r="Q145" s="217"/>
      <c r="R145" s="217"/>
      <c r="S145" s="217"/>
      <c r="T145" s="218"/>
      <c r="AT145" s="219" t="s">
        <v>173</v>
      </c>
      <c r="AU145" s="219" t="s">
        <v>85</v>
      </c>
      <c r="AV145" s="13" t="s">
        <v>85</v>
      </c>
      <c r="AW145" s="13" t="s">
        <v>34</v>
      </c>
      <c r="AX145" s="13" t="s">
        <v>83</v>
      </c>
      <c r="AY145" s="219" t="s">
        <v>133</v>
      </c>
    </row>
    <row r="146" spans="1:65" s="2" customFormat="1" ht="16.5" customHeight="1">
      <c r="A146" s="33"/>
      <c r="B146" s="34"/>
      <c r="C146" s="190" t="s">
        <v>184</v>
      </c>
      <c r="D146" s="190" t="s">
        <v>136</v>
      </c>
      <c r="E146" s="191" t="s">
        <v>185</v>
      </c>
      <c r="F146" s="192" t="s">
        <v>186</v>
      </c>
      <c r="G146" s="193" t="s">
        <v>187</v>
      </c>
      <c r="H146" s="194">
        <v>221</v>
      </c>
      <c r="I146" s="195"/>
      <c r="J146" s="196">
        <f>ROUND(I146*H146,2)</f>
        <v>0</v>
      </c>
      <c r="K146" s="192" t="s">
        <v>1</v>
      </c>
      <c r="L146" s="38"/>
      <c r="M146" s="197" t="s">
        <v>1</v>
      </c>
      <c r="N146" s="198" t="s">
        <v>42</v>
      </c>
      <c r="O146" s="70"/>
      <c r="P146" s="199">
        <f>O146*H146</f>
        <v>0</v>
      </c>
      <c r="Q146" s="199">
        <v>0</v>
      </c>
      <c r="R146" s="199">
        <f>Q146*H146</f>
        <v>0</v>
      </c>
      <c r="S146" s="199">
        <v>0</v>
      </c>
      <c r="T146" s="200">
        <f>S146*H146</f>
        <v>0</v>
      </c>
      <c r="U146" s="33"/>
      <c r="V146" s="33"/>
      <c r="W146" s="33"/>
      <c r="X146" s="33"/>
      <c r="Y146" s="33"/>
      <c r="Z146" s="33"/>
      <c r="AA146" s="33"/>
      <c r="AB146" s="33"/>
      <c r="AC146" s="33"/>
      <c r="AD146" s="33"/>
      <c r="AE146" s="33"/>
      <c r="AR146" s="201" t="s">
        <v>141</v>
      </c>
      <c r="AT146" s="201" t="s">
        <v>136</v>
      </c>
      <c r="AU146" s="201" t="s">
        <v>85</v>
      </c>
      <c r="AY146" s="16" t="s">
        <v>133</v>
      </c>
      <c r="BE146" s="202">
        <f>IF(N146="základní",J146,0)</f>
        <v>0</v>
      </c>
      <c r="BF146" s="202">
        <f>IF(N146="snížená",J146,0)</f>
        <v>0</v>
      </c>
      <c r="BG146" s="202">
        <f>IF(N146="zákl. přenesená",J146,0)</f>
        <v>0</v>
      </c>
      <c r="BH146" s="202">
        <f>IF(N146="sníž. přenesená",J146,0)</f>
        <v>0</v>
      </c>
      <c r="BI146" s="202">
        <f>IF(N146="nulová",J146,0)</f>
        <v>0</v>
      </c>
      <c r="BJ146" s="16" t="s">
        <v>83</v>
      </c>
      <c r="BK146" s="202">
        <f>ROUND(I146*H146,2)</f>
        <v>0</v>
      </c>
      <c r="BL146" s="16" t="s">
        <v>141</v>
      </c>
      <c r="BM146" s="201" t="s">
        <v>188</v>
      </c>
    </row>
    <row r="147" spans="1:65" s="2" customFormat="1" ht="11.25">
      <c r="A147" s="33"/>
      <c r="B147" s="34"/>
      <c r="C147" s="35"/>
      <c r="D147" s="203" t="s">
        <v>143</v>
      </c>
      <c r="E147" s="35"/>
      <c r="F147" s="204" t="s">
        <v>186</v>
      </c>
      <c r="G147" s="35"/>
      <c r="H147" s="35"/>
      <c r="I147" s="205"/>
      <c r="J147" s="35"/>
      <c r="K147" s="35"/>
      <c r="L147" s="38"/>
      <c r="M147" s="206"/>
      <c r="N147" s="207"/>
      <c r="O147" s="70"/>
      <c r="P147" s="70"/>
      <c r="Q147" s="70"/>
      <c r="R147" s="70"/>
      <c r="S147" s="70"/>
      <c r="T147" s="71"/>
      <c r="U147" s="33"/>
      <c r="V147" s="33"/>
      <c r="W147" s="33"/>
      <c r="X147" s="33"/>
      <c r="Y147" s="33"/>
      <c r="Z147" s="33"/>
      <c r="AA147" s="33"/>
      <c r="AB147" s="33"/>
      <c r="AC147" s="33"/>
      <c r="AD147" s="33"/>
      <c r="AE147" s="33"/>
      <c r="AT147" s="16" t="s">
        <v>143</v>
      </c>
      <c r="AU147" s="16" t="s">
        <v>85</v>
      </c>
    </row>
    <row r="148" spans="1:65" s="13" customFormat="1" ht="11.25">
      <c r="B148" s="209"/>
      <c r="C148" s="210"/>
      <c r="D148" s="203" t="s">
        <v>173</v>
      </c>
      <c r="E148" s="211" t="s">
        <v>1</v>
      </c>
      <c r="F148" s="212" t="s">
        <v>189</v>
      </c>
      <c r="G148" s="210"/>
      <c r="H148" s="213">
        <v>221</v>
      </c>
      <c r="I148" s="214"/>
      <c r="J148" s="210"/>
      <c r="K148" s="210"/>
      <c r="L148" s="215"/>
      <c r="M148" s="216"/>
      <c r="N148" s="217"/>
      <c r="O148" s="217"/>
      <c r="P148" s="217"/>
      <c r="Q148" s="217"/>
      <c r="R148" s="217"/>
      <c r="S148" s="217"/>
      <c r="T148" s="218"/>
      <c r="AT148" s="219" t="s">
        <v>173</v>
      </c>
      <c r="AU148" s="219" t="s">
        <v>85</v>
      </c>
      <c r="AV148" s="13" t="s">
        <v>85</v>
      </c>
      <c r="AW148" s="13" t="s">
        <v>34</v>
      </c>
      <c r="AX148" s="13" t="s">
        <v>83</v>
      </c>
      <c r="AY148" s="219" t="s">
        <v>133</v>
      </c>
    </row>
    <row r="149" spans="1:65" s="2" customFormat="1" ht="16.5" customHeight="1">
      <c r="A149" s="33"/>
      <c r="B149" s="34"/>
      <c r="C149" s="190" t="s">
        <v>190</v>
      </c>
      <c r="D149" s="190" t="s">
        <v>136</v>
      </c>
      <c r="E149" s="191" t="s">
        <v>191</v>
      </c>
      <c r="F149" s="192" t="s">
        <v>192</v>
      </c>
      <c r="G149" s="193" t="s">
        <v>139</v>
      </c>
      <c r="H149" s="194">
        <v>7.5</v>
      </c>
      <c r="I149" s="195"/>
      <c r="J149" s="196">
        <f>ROUND(I149*H149,2)</f>
        <v>0</v>
      </c>
      <c r="K149" s="192" t="s">
        <v>140</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141</v>
      </c>
      <c r="AT149" s="201" t="s">
        <v>136</v>
      </c>
      <c r="AU149" s="201" t="s">
        <v>85</v>
      </c>
      <c r="AY149" s="16" t="s">
        <v>133</v>
      </c>
      <c r="BE149" s="202">
        <f>IF(N149="základní",J149,0)</f>
        <v>0</v>
      </c>
      <c r="BF149" s="202">
        <f>IF(N149="snížená",J149,0)</f>
        <v>0</v>
      </c>
      <c r="BG149" s="202">
        <f>IF(N149="zákl. přenesená",J149,0)</f>
        <v>0</v>
      </c>
      <c r="BH149" s="202">
        <f>IF(N149="sníž. přenesená",J149,0)</f>
        <v>0</v>
      </c>
      <c r="BI149" s="202">
        <f>IF(N149="nulová",J149,0)</f>
        <v>0</v>
      </c>
      <c r="BJ149" s="16" t="s">
        <v>83</v>
      </c>
      <c r="BK149" s="202">
        <f>ROUND(I149*H149,2)</f>
        <v>0</v>
      </c>
      <c r="BL149" s="16" t="s">
        <v>141</v>
      </c>
      <c r="BM149" s="201" t="s">
        <v>193</v>
      </c>
    </row>
    <row r="150" spans="1:65" s="2" customFormat="1" ht="29.25">
      <c r="A150" s="33"/>
      <c r="B150" s="34"/>
      <c r="C150" s="35"/>
      <c r="D150" s="203" t="s">
        <v>143</v>
      </c>
      <c r="E150" s="35"/>
      <c r="F150" s="204" t="s">
        <v>194</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143</v>
      </c>
      <c r="AU150" s="16" t="s">
        <v>85</v>
      </c>
    </row>
    <row r="151" spans="1:65" s="13" customFormat="1" ht="11.25">
      <c r="B151" s="209"/>
      <c r="C151" s="210"/>
      <c r="D151" s="203" t="s">
        <v>173</v>
      </c>
      <c r="E151" s="211" t="s">
        <v>1</v>
      </c>
      <c r="F151" s="212" t="s">
        <v>195</v>
      </c>
      <c r="G151" s="210"/>
      <c r="H151" s="213">
        <v>7.5</v>
      </c>
      <c r="I151" s="214"/>
      <c r="J151" s="210"/>
      <c r="K151" s="210"/>
      <c r="L151" s="215"/>
      <c r="M151" s="216"/>
      <c r="N151" s="217"/>
      <c r="O151" s="217"/>
      <c r="P151" s="217"/>
      <c r="Q151" s="217"/>
      <c r="R151" s="217"/>
      <c r="S151" s="217"/>
      <c r="T151" s="218"/>
      <c r="AT151" s="219" t="s">
        <v>173</v>
      </c>
      <c r="AU151" s="219" t="s">
        <v>85</v>
      </c>
      <c r="AV151" s="13" t="s">
        <v>85</v>
      </c>
      <c r="AW151" s="13" t="s">
        <v>34</v>
      </c>
      <c r="AX151" s="13" t="s">
        <v>83</v>
      </c>
      <c r="AY151" s="219" t="s">
        <v>133</v>
      </c>
    </row>
    <row r="152" spans="1:65" s="2" customFormat="1" ht="16.5" customHeight="1">
      <c r="A152" s="33"/>
      <c r="B152" s="34"/>
      <c r="C152" s="190" t="s">
        <v>196</v>
      </c>
      <c r="D152" s="190" t="s">
        <v>136</v>
      </c>
      <c r="E152" s="191" t="s">
        <v>197</v>
      </c>
      <c r="F152" s="192" t="s">
        <v>198</v>
      </c>
      <c r="G152" s="193" t="s">
        <v>139</v>
      </c>
      <c r="H152" s="194">
        <v>130</v>
      </c>
      <c r="I152" s="195"/>
      <c r="J152" s="196">
        <f>ROUND(I152*H152,2)</f>
        <v>0</v>
      </c>
      <c r="K152" s="192" t="s">
        <v>140</v>
      </c>
      <c r="L152" s="38"/>
      <c r="M152" s="197" t="s">
        <v>1</v>
      </c>
      <c r="N152" s="198" t="s">
        <v>42</v>
      </c>
      <c r="O152" s="70"/>
      <c r="P152" s="199">
        <f>O152*H152</f>
        <v>0</v>
      </c>
      <c r="Q152" s="199">
        <v>0</v>
      </c>
      <c r="R152" s="199">
        <f>Q152*H152</f>
        <v>0</v>
      </c>
      <c r="S152" s="199">
        <v>0</v>
      </c>
      <c r="T152" s="200">
        <f>S152*H152</f>
        <v>0</v>
      </c>
      <c r="U152" s="33"/>
      <c r="V152" s="33"/>
      <c r="W152" s="33"/>
      <c r="X152" s="33"/>
      <c r="Y152" s="33"/>
      <c r="Z152" s="33"/>
      <c r="AA152" s="33"/>
      <c r="AB152" s="33"/>
      <c r="AC152" s="33"/>
      <c r="AD152" s="33"/>
      <c r="AE152" s="33"/>
      <c r="AR152" s="201" t="s">
        <v>141</v>
      </c>
      <c r="AT152" s="201" t="s">
        <v>136</v>
      </c>
      <c r="AU152" s="201" t="s">
        <v>85</v>
      </c>
      <c r="AY152" s="16" t="s">
        <v>133</v>
      </c>
      <c r="BE152" s="202">
        <f>IF(N152="základní",J152,0)</f>
        <v>0</v>
      </c>
      <c r="BF152" s="202">
        <f>IF(N152="snížená",J152,0)</f>
        <v>0</v>
      </c>
      <c r="BG152" s="202">
        <f>IF(N152="zákl. přenesená",J152,0)</f>
        <v>0</v>
      </c>
      <c r="BH152" s="202">
        <f>IF(N152="sníž. přenesená",J152,0)</f>
        <v>0</v>
      </c>
      <c r="BI152" s="202">
        <f>IF(N152="nulová",J152,0)</f>
        <v>0</v>
      </c>
      <c r="BJ152" s="16" t="s">
        <v>83</v>
      </c>
      <c r="BK152" s="202">
        <f>ROUND(I152*H152,2)</f>
        <v>0</v>
      </c>
      <c r="BL152" s="16" t="s">
        <v>141</v>
      </c>
      <c r="BM152" s="201" t="s">
        <v>199</v>
      </c>
    </row>
    <row r="153" spans="1:65" s="2" customFormat="1" ht="29.25">
      <c r="A153" s="33"/>
      <c r="B153" s="34"/>
      <c r="C153" s="35"/>
      <c r="D153" s="203" t="s">
        <v>143</v>
      </c>
      <c r="E153" s="35"/>
      <c r="F153" s="204" t="s">
        <v>200</v>
      </c>
      <c r="G153" s="35"/>
      <c r="H153" s="35"/>
      <c r="I153" s="205"/>
      <c r="J153" s="35"/>
      <c r="K153" s="35"/>
      <c r="L153" s="38"/>
      <c r="M153" s="206"/>
      <c r="N153" s="207"/>
      <c r="O153" s="70"/>
      <c r="P153" s="70"/>
      <c r="Q153" s="70"/>
      <c r="R153" s="70"/>
      <c r="S153" s="70"/>
      <c r="T153" s="71"/>
      <c r="U153" s="33"/>
      <c r="V153" s="33"/>
      <c r="W153" s="33"/>
      <c r="X153" s="33"/>
      <c r="Y153" s="33"/>
      <c r="Z153" s="33"/>
      <c r="AA153" s="33"/>
      <c r="AB153" s="33"/>
      <c r="AC153" s="33"/>
      <c r="AD153" s="33"/>
      <c r="AE153" s="33"/>
      <c r="AT153" s="16" t="s">
        <v>143</v>
      </c>
      <c r="AU153" s="16" t="s">
        <v>85</v>
      </c>
    </row>
    <row r="154" spans="1:65" s="2" customFormat="1" ht="19.5">
      <c r="A154" s="33"/>
      <c r="B154" s="34"/>
      <c r="C154" s="35"/>
      <c r="D154" s="203" t="s">
        <v>150</v>
      </c>
      <c r="E154" s="35"/>
      <c r="F154" s="208" t="s">
        <v>201</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150</v>
      </c>
      <c r="AU154" s="16" t="s">
        <v>85</v>
      </c>
    </row>
    <row r="155" spans="1:65" s="13" customFormat="1" ht="11.25">
      <c r="B155" s="209"/>
      <c r="C155" s="210"/>
      <c r="D155" s="203" t="s">
        <v>173</v>
      </c>
      <c r="E155" s="211" t="s">
        <v>1</v>
      </c>
      <c r="F155" s="212" t="s">
        <v>202</v>
      </c>
      <c r="G155" s="210"/>
      <c r="H155" s="213">
        <v>130</v>
      </c>
      <c r="I155" s="214"/>
      <c r="J155" s="210"/>
      <c r="K155" s="210"/>
      <c r="L155" s="215"/>
      <c r="M155" s="216"/>
      <c r="N155" s="217"/>
      <c r="O155" s="217"/>
      <c r="P155" s="217"/>
      <c r="Q155" s="217"/>
      <c r="R155" s="217"/>
      <c r="S155" s="217"/>
      <c r="T155" s="218"/>
      <c r="AT155" s="219" t="s">
        <v>173</v>
      </c>
      <c r="AU155" s="219" t="s">
        <v>85</v>
      </c>
      <c r="AV155" s="13" t="s">
        <v>85</v>
      </c>
      <c r="AW155" s="13" t="s">
        <v>34</v>
      </c>
      <c r="AX155" s="13" t="s">
        <v>83</v>
      </c>
      <c r="AY155" s="219" t="s">
        <v>133</v>
      </c>
    </row>
    <row r="156" spans="1:65" s="2" customFormat="1" ht="16.5" customHeight="1">
      <c r="A156" s="33"/>
      <c r="B156" s="34"/>
      <c r="C156" s="190" t="s">
        <v>203</v>
      </c>
      <c r="D156" s="190" t="s">
        <v>136</v>
      </c>
      <c r="E156" s="191" t="s">
        <v>204</v>
      </c>
      <c r="F156" s="192" t="s">
        <v>205</v>
      </c>
      <c r="G156" s="193" t="s">
        <v>180</v>
      </c>
      <c r="H156" s="194">
        <v>45.5</v>
      </c>
      <c r="I156" s="195"/>
      <c r="J156" s="196">
        <f>ROUND(I156*H156,2)</f>
        <v>0</v>
      </c>
      <c r="K156" s="192" t="s">
        <v>140</v>
      </c>
      <c r="L156" s="38"/>
      <c r="M156" s="197" t="s">
        <v>1</v>
      </c>
      <c r="N156" s="198" t="s">
        <v>42</v>
      </c>
      <c r="O156" s="70"/>
      <c r="P156" s="199">
        <f>O156*H156</f>
        <v>0</v>
      </c>
      <c r="Q156" s="199">
        <v>0</v>
      </c>
      <c r="R156" s="199">
        <f>Q156*H156</f>
        <v>0</v>
      </c>
      <c r="S156" s="199">
        <v>0</v>
      </c>
      <c r="T156" s="200">
        <f>S156*H156</f>
        <v>0</v>
      </c>
      <c r="U156" s="33"/>
      <c r="V156" s="33"/>
      <c r="W156" s="33"/>
      <c r="X156" s="33"/>
      <c r="Y156" s="33"/>
      <c r="Z156" s="33"/>
      <c r="AA156" s="33"/>
      <c r="AB156" s="33"/>
      <c r="AC156" s="33"/>
      <c r="AD156" s="33"/>
      <c r="AE156" s="33"/>
      <c r="AR156" s="201" t="s">
        <v>141</v>
      </c>
      <c r="AT156" s="201" t="s">
        <v>136</v>
      </c>
      <c r="AU156" s="201" t="s">
        <v>85</v>
      </c>
      <c r="AY156" s="16" t="s">
        <v>133</v>
      </c>
      <c r="BE156" s="202">
        <f>IF(N156="základní",J156,0)</f>
        <v>0</v>
      </c>
      <c r="BF156" s="202">
        <f>IF(N156="snížená",J156,0)</f>
        <v>0</v>
      </c>
      <c r="BG156" s="202">
        <f>IF(N156="zákl. přenesená",J156,0)</f>
        <v>0</v>
      </c>
      <c r="BH156" s="202">
        <f>IF(N156="sníž. přenesená",J156,0)</f>
        <v>0</v>
      </c>
      <c r="BI156" s="202">
        <f>IF(N156="nulová",J156,0)</f>
        <v>0</v>
      </c>
      <c r="BJ156" s="16" t="s">
        <v>83</v>
      </c>
      <c r="BK156" s="202">
        <f>ROUND(I156*H156,2)</f>
        <v>0</v>
      </c>
      <c r="BL156" s="16" t="s">
        <v>141</v>
      </c>
      <c r="BM156" s="201" t="s">
        <v>206</v>
      </c>
    </row>
    <row r="157" spans="1:65" s="2" customFormat="1" ht="19.5">
      <c r="A157" s="33"/>
      <c r="B157" s="34"/>
      <c r="C157" s="35"/>
      <c r="D157" s="203" t="s">
        <v>143</v>
      </c>
      <c r="E157" s="35"/>
      <c r="F157" s="204" t="s">
        <v>207</v>
      </c>
      <c r="G157" s="35"/>
      <c r="H157" s="35"/>
      <c r="I157" s="205"/>
      <c r="J157" s="35"/>
      <c r="K157" s="35"/>
      <c r="L157" s="38"/>
      <c r="M157" s="206"/>
      <c r="N157" s="207"/>
      <c r="O157" s="70"/>
      <c r="P157" s="70"/>
      <c r="Q157" s="70"/>
      <c r="R157" s="70"/>
      <c r="S157" s="70"/>
      <c r="T157" s="71"/>
      <c r="U157" s="33"/>
      <c r="V157" s="33"/>
      <c r="W157" s="33"/>
      <c r="X157" s="33"/>
      <c r="Y157" s="33"/>
      <c r="Z157" s="33"/>
      <c r="AA157" s="33"/>
      <c r="AB157" s="33"/>
      <c r="AC157" s="33"/>
      <c r="AD157" s="33"/>
      <c r="AE157" s="33"/>
      <c r="AT157" s="16" t="s">
        <v>143</v>
      </c>
      <c r="AU157" s="16" t="s">
        <v>85</v>
      </c>
    </row>
    <row r="158" spans="1:65" s="13" customFormat="1" ht="11.25">
      <c r="B158" s="209"/>
      <c r="C158" s="210"/>
      <c r="D158" s="203" t="s">
        <v>173</v>
      </c>
      <c r="E158" s="211" t="s">
        <v>1</v>
      </c>
      <c r="F158" s="212" t="s">
        <v>208</v>
      </c>
      <c r="G158" s="210"/>
      <c r="H158" s="213">
        <v>45.5</v>
      </c>
      <c r="I158" s="214"/>
      <c r="J158" s="210"/>
      <c r="K158" s="210"/>
      <c r="L158" s="215"/>
      <c r="M158" s="216"/>
      <c r="N158" s="217"/>
      <c r="O158" s="217"/>
      <c r="P158" s="217"/>
      <c r="Q158" s="217"/>
      <c r="R158" s="217"/>
      <c r="S158" s="217"/>
      <c r="T158" s="218"/>
      <c r="AT158" s="219" t="s">
        <v>173</v>
      </c>
      <c r="AU158" s="219" t="s">
        <v>85</v>
      </c>
      <c r="AV158" s="13" t="s">
        <v>85</v>
      </c>
      <c r="AW158" s="13" t="s">
        <v>34</v>
      </c>
      <c r="AX158" s="13" t="s">
        <v>83</v>
      </c>
      <c r="AY158" s="219" t="s">
        <v>133</v>
      </c>
    </row>
    <row r="159" spans="1:65" s="2" customFormat="1" ht="16.5" customHeight="1">
      <c r="A159" s="33"/>
      <c r="B159" s="34"/>
      <c r="C159" s="190" t="s">
        <v>209</v>
      </c>
      <c r="D159" s="190" t="s">
        <v>136</v>
      </c>
      <c r="E159" s="191" t="s">
        <v>178</v>
      </c>
      <c r="F159" s="192" t="s">
        <v>179</v>
      </c>
      <c r="G159" s="193" t="s">
        <v>180</v>
      </c>
      <c r="H159" s="194">
        <v>4</v>
      </c>
      <c r="I159" s="195"/>
      <c r="J159" s="196">
        <f>ROUND(I159*H159,2)</f>
        <v>0</v>
      </c>
      <c r="K159" s="192" t="s">
        <v>140</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141</v>
      </c>
      <c r="AT159" s="201" t="s">
        <v>136</v>
      </c>
      <c r="AU159" s="201" t="s">
        <v>85</v>
      </c>
      <c r="AY159" s="16" t="s">
        <v>133</v>
      </c>
      <c r="BE159" s="202">
        <f>IF(N159="základní",J159,0)</f>
        <v>0</v>
      </c>
      <c r="BF159" s="202">
        <f>IF(N159="snížená",J159,0)</f>
        <v>0</v>
      </c>
      <c r="BG159" s="202">
        <f>IF(N159="zákl. přenesená",J159,0)</f>
        <v>0</v>
      </c>
      <c r="BH159" s="202">
        <f>IF(N159="sníž. přenesená",J159,0)</f>
        <v>0</v>
      </c>
      <c r="BI159" s="202">
        <f>IF(N159="nulová",J159,0)</f>
        <v>0</v>
      </c>
      <c r="BJ159" s="16" t="s">
        <v>83</v>
      </c>
      <c r="BK159" s="202">
        <f>ROUND(I159*H159,2)</f>
        <v>0</v>
      </c>
      <c r="BL159" s="16" t="s">
        <v>141</v>
      </c>
      <c r="BM159" s="201" t="s">
        <v>210</v>
      </c>
    </row>
    <row r="160" spans="1:65" s="2" customFormat="1" ht="19.5">
      <c r="A160" s="33"/>
      <c r="B160" s="34"/>
      <c r="C160" s="35"/>
      <c r="D160" s="203" t="s">
        <v>143</v>
      </c>
      <c r="E160" s="35"/>
      <c r="F160" s="204" t="s">
        <v>182</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143</v>
      </c>
      <c r="AU160" s="16" t="s">
        <v>85</v>
      </c>
    </row>
    <row r="161" spans="1:65" s="13" customFormat="1" ht="11.25">
      <c r="B161" s="209"/>
      <c r="C161" s="210"/>
      <c r="D161" s="203" t="s">
        <v>173</v>
      </c>
      <c r="E161" s="211" t="s">
        <v>1</v>
      </c>
      <c r="F161" s="212" t="s">
        <v>211</v>
      </c>
      <c r="G161" s="210"/>
      <c r="H161" s="213">
        <v>4</v>
      </c>
      <c r="I161" s="214"/>
      <c r="J161" s="210"/>
      <c r="K161" s="210"/>
      <c r="L161" s="215"/>
      <c r="M161" s="216"/>
      <c r="N161" s="217"/>
      <c r="O161" s="217"/>
      <c r="P161" s="217"/>
      <c r="Q161" s="217"/>
      <c r="R161" s="217"/>
      <c r="S161" s="217"/>
      <c r="T161" s="218"/>
      <c r="AT161" s="219" t="s">
        <v>173</v>
      </c>
      <c r="AU161" s="219" t="s">
        <v>85</v>
      </c>
      <c r="AV161" s="13" t="s">
        <v>85</v>
      </c>
      <c r="AW161" s="13" t="s">
        <v>34</v>
      </c>
      <c r="AX161" s="13" t="s">
        <v>83</v>
      </c>
      <c r="AY161" s="219" t="s">
        <v>133</v>
      </c>
    </row>
    <row r="162" spans="1:65" s="2" customFormat="1" ht="16.5" customHeight="1">
      <c r="A162" s="33"/>
      <c r="B162" s="34"/>
      <c r="C162" s="190" t="s">
        <v>212</v>
      </c>
      <c r="D162" s="190" t="s">
        <v>136</v>
      </c>
      <c r="E162" s="191" t="s">
        <v>213</v>
      </c>
      <c r="F162" s="192" t="s">
        <v>214</v>
      </c>
      <c r="G162" s="193" t="s">
        <v>139</v>
      </c>
      <c r="H162" s="194">
        <v>10</v>
      </c>
      <c r="I162" s="195"/>
      <c r="J162" s="196">
        <f>ROUND(I162*H162,2)</f>
        <v>0</v>
      </c>
      <c r="K162" s="192" t="s">
        <v>140</v>
      </c>
      <c r="L162" s="38"/>
      <c r="M162" s="197" t="s">
        <v>1</v>
      </c>
      <c r="N162" s="198" t="s">
        <v>42</v>
      </c>
      <c r="O162" s="70"/>
      <c r="P162" s="199">
        <f>O162*H162</f>
        <v>0</v>
      </c>
      <c r="Q162" s="199">
        <v>0</v>
      </c>
      <c r="R162" s="199">
        <f>Q162*H162</f>
        <v>0</v>
      </c>
      <c r="S162" s="199">
        <v>0</v>
      </c>
      <c r="T162" s="200">
        <f>S162*H162</f>
        <v>0</v>
      </c>
      <c r="U162" s="33"/>
      <c r="V162" s="33"/>
      <c r="W162" s="33"/>
      <c r="X162" s="33"/>
      <c r="Y162" s="33"/>
      <c r="Z162" s="33"/>
      <c r="AA162" s="33"/>
      <c r="AB162" s="33"/>
      <c r="AC162" s="33"/>
      <c r="AD162" s="33"/>
      <c r="AE162" s="33"/>
      <c r="AR162" s="201" t="s">
        <v>141</v>
      </c>
      <c r="AT162" s="201" t="s">
        <v>136</v>
      </c>
      <c r="AU162" s="201" t="s">
        <v>85</v>
      </c>
      <c r="AY162" s="16" t="s">
        <v>133</v>
      </c>
      <c r="BE162" s="202">
        <f>IF(N162="základní",J162,0)</f>
        <v>0</v>
      </c>
      <c r="BF162" s="202">
        <f>IF(N162="snížená",J162,0)</f>
        <v>0</v>
      </c>
      <c r="BG162" s="202">
        <f>IF(N162="zákl. přenesená",J162,0)</f>
        <v>0</v>
      </c>
      <c r="BH162" s="202">
        <f>IF(N162="sníž. přenesená",J162,0)</f>
        <v>0</v>
      </c>
      <c r="BI162" s="202">
        <f>IF(N162="nulová",J162,0)</f>
        <v>0</v>
      </c>
      <c r="BJ162" s="16" t="s">
        <v>83</v>
      </c>
      <c r="BK162" s="202">
        <f>ROUND(I162*H162,2)</f>
        <v>0</v>
      </c>
      <c r="BL162" s="16" t="s">
        <v>141</v>
      </c>
      <c r="BM162" s="201" t="s">
        <v>215</v>
      </c>
    </row>
    <row r="163" spans="1:65" s="2" customFormat="1" ht="29.25">
      <c r="A163" s="33"/>
      <c r="B163" s="34"/>
      <c r="C163" s="35"/>
      <c r="D163" s="203" t="s">
        <v>143</v>
      </c>
      <c r="E163" s="35"/>
      <c r="F163" s="204" t="s">
        <v>216</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143</v>
      </c>
      <c r="AU163" s="16" t="s">
        <v>85</v>
      </c>
    </row>
    <row r="164" spans="1:65" s="2" customFormat="1" ht="16.5" customHeight="1">
      <c r="A164" s="33"/>
      <c r="B164" s="34"/>
      <c r="C164" s="190" t="s">
        <v>217</v>
      </c>
      <c r="D164" s="190" t="s">
        <v>136</v>
      </c>
      <c r="E164" s="191" t="s">
        <v>204</v>
      </c>
      <c r="F164" s="192" t="s">
        <v>205</v>
      </c>
      <c r="G164" s="193" t="s">
        <v>180</v>
      </c>
      <c r="H164" s="194">
        <v>3</v>
      </c>
      <c r="I164" s="195"/>
      <c r="J164" s="196">
        <f>ROUND(I164*H164,2)</f>
        <v>0</v>
      </c>
      <c r="K164" s="192" t="s">
        <v>140</v>
      </c>
      <c r="L164" s="38"/>
      <c r="M164" s="197" t="s">
        <v>1</v>
      </c>
      <c r="N164" s="198"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141</v>
      </c>
      <c r="AT164" s="201" t="s">
        <v>136</v>
      </c>
      <c r="AU164" s="201" t="s">
        <v>85</v>
      </c>
      <c r="AY164" s="16" t="s">
        <v>133</v>
      </c>
      <c r="BE164" s="202">
        <f>IF(N164="základní",J164,0)</f>
        <v>0</v>
      </c>
      <c r="BF164" s="202">
        <f>IF(N164="snížená",J164,0)</f>
        <v>0</v>
      </c>
      <c r="BG164" s="202">
        <f>IF(N164="zákl. přenesená",J164,0)</f>
        <v>0</v>
      </c>
      <c r="BH164" s="202">
        <f>IF(N164="sníž. přenesená",J164,0)</f>
        <v>0</v>
      </c>
      <c r="BI164" s="202">
        <f>IF(N164="nulová",J164,0)</f>
        <v>0</v>
      </c>
      <c r="BJ164" s="16" t="s">
        <v>83</v>
      </c>
      <c r="BK164" s="202">
        <f>ROUND(I164*H164,2)</f>
        <v>0</v>
      </c>
      <c r="BL164" s="16" t="s">
        <v>141</v>
      </c>
      <c r="BM164" s="201" t="s">
        <v>218</v>
      </c>
    </row>
    <row r="165" spans="1:65" s="2" customFormat="1" ht="19.5">
      <c r="A165" s="33"/>
      <c r="B165" s="34"/>
      <c r="C165" s="35"/>
      <c r="D165" s="203" t="s">
        <v>143</v>
      </c>
      <c r="E165" s="35"/>
      <c r="F165" s="204" t="s">
        <v>207</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143</v>
      </c>
      <c r="AU165" s="16" t="s">
        <v>85</v>
      </c>
    </row>
    <row r="166" spans="1:65" s="2" customFormat="1" ht="16.5" customHeight="1">
      <c r="A166" s="33"/>
      <c r="B166" s="34"/>
      <c r="C166" s="190" t="s">
        <v>8</v>
      </c>
      <c r="D166" s="190" t="s">
        <v>136</v>
      </c>
      <c r="E166" s="191" t="s">
        <v>219</v>
      </c>
      <c r="F166" s="192" t="s">
        <v>220</v>
      </c>
      <c r="G166" s="193" t="s">
        <v>180</v>
      </c>
      <c r="H166" s="194">
        <v>25</v>
      </c>
      <c r="I166" s="195"/>
      <c r="J166" s="196">
        <f>ROUND(I166*H166,2)</f>
        <v>0</v>
      </c>
      <c r="K166" s="192" t="s">
        <v>140</v>
      </c>
      <c r="L166" s="38"/>
      <c r="M166" s="197" t="s">
        <v>1</v>
      </c>
      <c r="N166" s="198" t="s">
        <v>42</v>
      </c>
      <c r="O166" s="70"/>
      <c r="P166" s="199">
        <f>O166*H166</f>
        <v>0</v>
      </c>
      <c r="Q166" s="199">
        <v>0</v>
      </c>
      <c r="R166" s="199">
        <f>Q166*H166</f>
        <v>0</v>
      </c>
      <c r="S166" s="199">
        <v>0</v>
      </c>
      <c r="T166" s="200">
        <f>S166*H166</f>
        <v>0</v>
      </c>
      <c r="U166" s="33"/>
      <c r="V166" s="33"/>
      <c r="W166" s="33"/>
      <c r="X166" s="33"/>
      <c r="Y166" s="33"/>
      <c r="Z166" s="33"/>
      <c r="AA166" s="33"/>
      <c r="AB166" s="33"/>
      <c r="AC166" s="33"/>
      <c r="AD166" s="33"/>
      <c r="AE166" s="33"/>
      <c r="AR166" s="201" t="s">
        <v>141</v>
      </c>
      <c r="AT166" s="201" t="s">
        <v>136</v>
      </c>
      <c r="AU166" s="201" t="s">
        <v>85</v>
      </c>
      <c r="AY166" s="16" t="s">
        <v>133</v>
      </c>
      <c r="BE166" s="202">
        <f>IF(N166="základní",J166,0)</f>
        <v>0</v>
      </c>
      <c r="BF166" s="202">
        <f>IF(N166="snížená",J166,0)</f>
        <v>0</v>
      </c>
      <c r="BG166" s="202">
        <f>IF(N166="zákl. přenesená",J166,0)</f>
        <v>0</v>
      </c>
      <c r="BH166" s="202">
        <f>IF(N166="sníž. přenesená",J166,0)</f>
        <v>0</v>
      </c>
      <c r="BI166" s="202">
        <f>IF(N166="nulová",J166,0)</f>
        <v>0</v>
      </c>
      <c r="BJ166" s="16" t="s">
        <v>83</v>
      </c>
      <c r="BK166" s="202">
        <f>ROUND(I166*H166,2)</f>
        <v>0</v>
      </c>
      <c r="BL166" s="16" t="s">
        <v>141</v>
      </c>
      <c r="BM166" s="201" t="s">
        <v>221</v>
      </c>
    </row>
    <row r="167" spans="1:65" s="2" customFormat="1" ht="19.5">
      <c r="A167" s="33"/>
      <c r="B167" s="34"/>
      <c r="C167" s="35"/>
      <c r="D167" s="203" t="s">
        <v>143</v>
      </c>
      <c r="E167" s="35"/>
      <c r="F167" s="204" t="s">
        <v>222</v>
      </c>
      <c r="G167" s="35"/>
      <c r="H167" s="35"/>
      <c r="I167" s="205"/>
      <c r="J167" s="35"/>
      <c r="K167" s="35"/>
      <c r="L167" s="38"/>
      <c r="M167" s="206"/>
      <c r="N167" s="207"/>
      <c r="O167" s="70"/>
      <c r="P167" s="70"/>
      <c r="Q167" s="70"/>
      <c r="R167" s="70"/>
      <c r="S167" s="70"/>
      <c r="T167" s="71"/>
      <c r="U167" s="33"/>
      <c r="V167" s="33"/>
      <c r="W167" s="33"/>
      <c r="X167" s="33"/>
      <c r="Y167" s="33"/>
      <c r="Z167" s="33"/>
      <c r="AA167" s="33"/>
      <c r="AB167" s="33"/>
      <c r="AC167" s="33"/>
      <c r="AD167" s="33"/>
      <c r="AE167" s="33"/>
      <c r="AT167" s="16" t="s">
        <v>143</v>
      </c>
      <c r="AU167" s="16" t="s">
        <v>85</v>
      </c>
    </row>
    <row r="168" spans="1:65" s="13" customFormat="1" ht="11.25">
      <c r="B168" s="209"/>
      <c r="C168" s="210"/>
      <c r="D168" s="203" t="s">
        <v>173</v>
      </c>
      <c r="E168" s="211" t="s">
        <v>1</v>
      </c>
      <c r="F168" s="212" t="s">
        <v>223</v>
      </c>
      <c r="G168" s="210"/>
      <c r="H168" s="213">
        <v>25</v>
      </c>
      <c r="I168" s="214"/>
      <c r="J168" s="210"/>
      <c r="K168" s="210"/>
      <c r="L168" s="215"/>
      <c r="M168" s="216"/>
      <c r="N168" s="217"/>
      <c r="O168" s="217"/>
      <c r="P168" s="217"/>
      <c r="Q168" s="217"/>
      <c r="R168" s="217"/>
      <c r="S168" s="217"/>
      <c r="T168" s="218"/>
      <c r="AT168" s="219" t="s">
        <v>173</v>
      </c>
      <c r="AU168" s="219" t="s">
        <v>85</v>
      </c>
      <c r="AV168" s="13" t="s">
        <v>85</v>
      </c>
      <c r="AW168" s="13" t="s">
        <v>34</v>
      </c>
      <c r="AX168" s="13" t="s">
        <v>83</v>
      </c>
      <c r="AY168" s="219" t="s">
        <v>133</v>
      </c>
    </row>
    <row r="169" spans="1:65" s="2" customFormat="1" ht="16.5" customHeight="1">
      <c r="A169" s="33"/>
      <c r="B169" s="34"/>
      <c r="C169" s="190" t="s">
        <v>224</v>
      </c>
      <c r="D169" s="190" t="s">
        <v>136</v>
      </c>
      <c r="E169" s="191" t="s">
        <v>225</v>
      </c>
      <c r="F169" s="192" t="s">
        <v>226</v>
      </c>
      <c r="G169" s="193" t="s">
        <v>187</v>
      </c>
      <c r="H169" s="194">
        <v>110</v>
      </c>
      <c r="I169" s="195"/>
      <c r="J169" s="196">
        <f>ROUND(I169*H169,2)</f>
        <v>0</v>
      </c>
      <c r="K169" s="192" t="s">
        <v>1</v>
      </c>
      <c r="L169" s="38"/>
      <c r="M169" s="197" t="s">
        <v>1</v>
      </c>
      <c r="N169" s="198" t="s">
        <v>42</v>
      </c>
      <c r="O169" s="70"/>
      <c r="P169" s="199">
        <f>O169*H169</f>
        <v>0</v>
      </c>
      <c r="Q169" s="199">
        <v>0</v>
      </c>
      <c r="R169" s="199">
        <f>Q169*H169</f>
        <v>0</v>
      </c>
      <c r="S169" s="199">
        <v>0</v>
      </c>
      <c r="T169" s="200">
        <f>S169*H169</f>
        <v>0</v>
      </c>
      <c r="U169" s="33"/>
      <c r="V169" s="33"/>
      <c r="W169" s="33"/>
      <c r="X169" s="33"/>
      <c r="Y169" s="33"/>
      <c r="Z169" s="33"/>
      <c r="AA169" s="33"/>
      <c r="AB169" s="33"/>
      <c r="AC169" s="33"/>
      <c r="AD169" s="33"/>
      <c r="AE169" s="33"/>
      <c r="AR169" s="201" t="s">
        <v>141</v>
      </c>
      <c r="AT169" s="201" t="s">
        <v>136</v>
      </c>
      <c r="AU169" s="201" t="s">
        <v>85</v>
      </c>
      <c r="AY169" s="16" t="s">
        <v>133</v>
      </c>
      <c r="BE169" s="202">
        <f>IF(N169="základní",J169,0)</f>
        <v>0</v>
      </c>
      <c r="BF169" s="202">
        <f>IF(N169="snížená",J169,0)</f>
        <v>0</v>
      </c>
      <c r="BG169" s="202">
        <f>IF(N169="zákl. přenesená",J169,0)</f>
        <v>0</v>
      </c>
      <c r="BH169" s="202">
        <f>IF(N169="sníž. přenesená",J169,0)</f>
        <v>0</v>
      </c>
      <c r="BI169" s="202">
        <f>IF(N169="nulová",J169,0)</f>
        <v>0</v>
      </c>
      <c r="BJ169" s="16" t="s">
        <v>83</v>
      </c>
      <c r="BK169" s="202">
        <f>ROUND(I169*H169,2)</f>
        <v>0</v>
      </c>
      <c r="BL169" s="16" t="s">
        <v>141</v>
      </c>
      <c r="BM169" s="201" t="s">
        <v>227</v>
      </c>
    </row>
    <row r="170" spans="1:65" s="2" customFormat="1" ht="11.25">
      <c r="A170" s="33"/>
      <c r="B170" s="34"/>
      <c r="C170" s="35"/>
      <c r="D170" s="203" t="s">
        <v>143</v>
      </c>
      <c r="E170" s="35"/>
      <c r="F170" s="204" t="s">
        <v>226</v>
      </c>
      <c r="G170" s="35"/>
      <c r="H170" s="35"/>
      <c r="I170" s="205"/>
      <c r="J170" s="35"/>
      <c r="K170" s="35"/>
      <c r="L170" s="38"/>
      <c r="M170" s="206"/>
      <c r="N170" s="207"/>
      <c r="O170" s="70"/>
      <c r="P170" s="70"/>
      <c r="Q170" s="70"/>
      <c r="R170" s="70"/>
      <c r="S170" s="70"/>
      <c r="T170" s="71"/>
      <c r="U170" s="33"/>
      <c r="V170" s="33"/>
      <c r="W170" s="33"/>
      <c r="X170" s="33"/>
      <c r="Y170" s="33"/>
      <c r="Z170" s="33"/>
      <c r="AA170" s="33"/>
      <c r="AB170" s="33"/>
      <c r="AC170" s="33"/>
      <c r="AD170" s="33"/>
      <c r="AE170" s="33"/>
      <c r="AT170" s="16" t="s">
        <v>143</v>
      </c>
      <c r="AU170" s="16" t="s">
        <v>85</v>
      </c>
    </row>
    <row r="171" spans="1:65" s="2" customFormat="1" ht="16.5" customHeight="1">
      <c r="A171" s="33"/>
      <c r="B171" s="34"/>
      <c r="C171" s="190" t="s">
        <v>228</v>
      </c>
      <c r="D171" s="190" t="s">
        <v>136</v>
      </c>
      <c r="E171" s="191" t="s">
        <v>229</v>
      </c>
      <c r="F171" s="192" t="s">
        <v>230</v>
      </c>
      <c r="G171" s="193" t="s">
        <v>180</v>
      </c>
      <c r="H171" s="194">
        <v>25</v>
      </c>
      <c r="I171" s="195"/>
      <c r="J171" s="196">
        <f>ROUND(I171*H171,2)</f>
        <v>0</v>
      </c>
      <c r="K171" s="192" t="s">
        <v>140</v>
      </c>
      <c r="L171" s="38"/>
      <c r="M171" s="197" t="s">
        <v>1</v>
      </c>
      <c r="N171" s="19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141</v>
      </c>
      <c r="AT171" s="201" t="s">
        <v>136</v>
      </c>
      <c r="AU171" s="201" t="s">
        <v>85</v>
      </c>
      <c r="AY171" s="16" t="s">
        <v>133</v>
      </c>
      <c r="BE171" s="202">
        <f>IF(N171="základní",J171,0)</f>
        <v>0</v>
      </c>
      <c r="BF171" s="202">
        <f>IF(N171="snížená",J171,0)</f>
        <v>0</v>
      </c>
      <c r="BG171" s="202">
        <f>IF(N171="zákl. přenesená",J171,0)</f>
        <v>0</v>
      </c>
      <c r="BH171" s="202">
        <f>IF(N171="sníž. přenesená",J171,0)</f>
        <v>0</v>
      </c>
      <c r="BI171" s="202">
        <f>IF(N171="nulová",J171,0)</f>
        <v>0</v>
      </c>
      <c r="BJ171" s="16" t="s">
        <v>83</v>
      </c>
      <c r="BK171" s="202">
        <f>ROUND(I171*H171,2)</f>
        <v>0</v>
      </c>
      <c r="BL171" s="16" t="s">
        <v>141</v>
      </c>
      <c r="BM171" s="201" t="s">
        <v>231</v>
      </c>
    </row>
    <row r="172" spans="1:65" s="2" customFormat="1" ht="19.5">
      <c r="A172" s="33"/>
      <c r="B172" s="34"/>
      <c r="C172" s="35"/>
      <c r="D172" s="203" t="s">
        <v>143</v>
      </c>
      <c r="E172" s="35"/>
      <c r="F172" s="204" t="s">
        <v>232</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143</v>
      </c>
      <c r="AU172" s="16" t="s">
        <v>85</v>
      </c>
    </row>
    <row r="173" spans="1:65" s="13" customFormat="1" ht="11.25">
      <c r="B173" s="209"/>
      <c r="C173" s="210"/>
      <c r="D173" s="203" t="s">
        <v>173</v>
      </c>
      <c r="E173" s="211" t="s">
        <v>1</v>
      </c>
      <c r="F173" s="212" t="s">
        <v>223</v>
      </c>
      <c r="G173" s="210"/>
      <c r="H173" s="213">
        <v>25</v>
      </c>
      <c r="I173" s="214"/>
      <c r="J173" s="210"/>
      <c r="K173" s="210"/>
      <c r="L173" s="215"/>
      <c r="M173" s="216"/>
      <c r="N173" s="217"/>
      <c r="O173" s="217"/>
      <c r="P173" s="217"/>
      <c r="Q173" s="217"/>
      <c r="R173" s="217"/>
      <c r="S173" s="217"/>
      <c r="T173" s="218"/>
      <c r="AT173" s="219" t="s">
        <v>173</v>
      </c>
      <c r="AU173" s="219" t="s">
        <v>85</v>
      </c>
      <c r="AV173" s="13" t="s">
        <v>85</v>
      </c>
      <c r="AW173" s="13" t="s">
        <v>34</v>
      </c>
      <c r="AX173" s="13" t="s">
        <v>83</v>
      </c>
      <c r="AY173" s="219" t="s">
        <v>133</v>
      </c>
    </row>
    <row r="174" spans="1:65" s="2" customFormat="1" ht="16.5" customHeight="1">
      <c r="A174" s="33"/>
      <c r="B174" s="34"/>
      <c r="C174" s="190" t="s">
        <v>233</v>
      </c>
      <c r="D174" s="190" t="s">
        <v>136</v>
      </c>
      <c r="E174" s="191" t="s">
        <v>234</v>
      </c>
      <c r="F174" s="192" t="s">
        <v>235</v>
      </c>
      <c r="G174" s="193" t="s">
        <v>180</v>
      </c>
      <c r="H174" s="194">
        <v>381</v>
      </c>
      <c r="I174" s="195"/>
      <c r="J174" s="196">
        <f>ROUND(I174*H174,2)</f>
        <v>0</v>
      </c>
      <c r="K174" s="192" t="s">
        <v>140</v>
      </c>
      <c r="L174" s="38"/>
      <c r="M174" s="197" t="s">
        <v>1</v>
      </c>
      <c r="N174" s="198" t="s">
        <v>42</v>
      </c>
      <c r="O174" s="70"/>
      <c r="P174" s="199">
        <f>O174*H174</f>
        <v>0</v>
      </c>
      <c r="Q174" s="199">
        <v>0</v>
      </c>
      <c r="R174" s="199">
        <f>Q174*H174</f>
        <v>0</v>
      </c>
      <c r="S174" s="199">
        <v>0</v>
      </c>
      <c r="T174" s="200">
        <f>S174*H174</f>
        <v>0</v>
      </c>
      <c r="U174" s="33"/>
      <c r="V174" s="33"/>
      <c r="W174" s="33"/>
      <c r="X174" s="33"/>
      <c r="Y174" s="33"/>
      <c r="Z174" s="33"/>
      <c r="AA174" s="33"/>
      <c r="AB174" s="33"/>
      <c r="AC174" s="33"/>
      <c r="AD174" s="33"/>
      <c r="AE174" s="33"/>
      <c r="AR174" s="201" t="s">
        <v>141</v>
      </c>
      <c r="AT174" s="201" t="s">
        <v>136</v>
      </c>
      <c r="AU174" s="201" t="s">
        <v>85</v>
      </c>
      <c r="AY174" s="16" t="s">
        <v>133</v>
      </c>
      <c r="BE174" s="202">
        <f>IF(N174="základní",J174,0)</f>
        <v>0</v>
      </c>
      <c r="BF174" s="202">
        <f>IF(N174="snížená",J174,0)</f>
        <v>0</v>
      </c>
      <c r="BG174" s="202">
        <f>IF(N174="zákl. přenesená",J174,0)</f>
        <v>0</v>
      </c>
      <c r="BH174" s="202">
        <f>IF(N174="sníž. přenesená",J174,0)</f>
        <v>0</v>
      </c>
      <c r="BI174" s="202">
        <f>IF(N174="nulová",J174,0)</f>
        <v>0</v>
      </c>
      <c r="BJ174" s="16" t="s">
        <v>83</v>
      </c>
      <c r="BK174" s="202">
        <f>ROUND(I174*H174,2)</f>
        <v>0</v>
      </c>
      <c r="BL174" s="16" t="s">
        <v>141</v>
      </c>
      <c r="BM174" s="201" t="s">
        <v>236</v>
      </c>
    </row>
    <row r="175" spans="1:65" s="2" customFormat="1" ht="29.25">
      <c r="A175" s="33"/>
      <c r="B175" s="34"/>
      <c r="C175" s="35"/>
      <c r="D175" s="203" t="s">
        <v>143</v>
      </c>
      <c r="E175" s="35"/>
      <c r="F175" s="204" t="s">
        <v>237</v>
      </c>
      <c r="G175" s="35"/>
      <c r="H175" s="35"/>
      <c r="I175" s="205"/>
      <c r="J175" s="35"/>
      <c r="K175" s="35"/>
      <c r="L175" s="38"/>
      <c r="M175" s="206"/>
      <c r="N175" s="207"/>
      <c r="O175" s="70"/>
      <c r="P175" s="70"/>
      <c r="Q175" s="70"/>
      <c r="R175" s="70"/>
      <c r="S175" s="70"/>
      <c r="T175" s="71"/>
      <c r="U175" s="33"/>
      <c r="V175" s="33"/>
      <c r="W175" s="33"/>
      <c r="X175" s="33"/>
      <c r="Y175" s="33"/>
      <c r="Z175" s="33"/>
      <c r="AA175" s="33"/>
      <c r="AB175" s="33"/>
      <c r="AC175" s="33"/>
      <c r="AD175" s="33"/>
      <c r="AE175" s="33"/>
      <c r="AT175" s="16" t="s">
        <v>143</v>
      </c>
      <c r="AU175" s="16" t="s">
        <v>85</v>
      </c>
    </row>
    <row r="176" spans="1:65" s="13" customFormat="1" ht="11.25">
      <c r="B176" s="209"/>
      <c r="C176" s="210"/>
      <c r="D176" s="203" t="s">
        <v>173</v>
      </c>
      <c r="E176" s="211" t="s">
        <v>1</v>
      </c>
      <c r="F176" s="212" t="s">
        <v>238</v>
      </c>
      <c r="G176" s="210"/>
      <c r="H176" s="213">
        <v>381</v>
      </c>
      <c r="I176" s="214"/>
      <c r="J176" s="210"/>
      <c r="K176" s="210"/>
      <c r="L176" s="215"/>
      <c r="M176" s="216"/>
      <c r="N176" s="217"/>
      <c r="O176" s="217"/>
      <c r="P176" s="217"/>
      <c r="Q176" s="217"/>
      <c r="R176" s="217"/>
      <c r="S176" s="217"/>
      <c r="T176" s="218"/>
      <c r="AT176" s="219" t="s">
        <v>173</v>
      </c>
      <c r="AU176" s="219" t="s">
        <v>85</v>
      </c>
      <c r="AV176" s="13" t="s">
        <v>85</v>
      </c>
      <c r="AW176" s="13" t="s">
        <v>34</v>
      </c>
      <c r="AX176" s="13" t="s">
        <v>83</v>
      </c>
      <c r="AY176" s="219" t="s">
        <v>133</v>
      </c>
    </row>
    <row r="177" spans="1:65" s="2" customFormat="1" ht="16.5" customHeight="1">
      <c r="A177" s="33"/>
      <c r="B177" s="34"/>
      <c r="C177" s="190" t="s">
        <v>239</v>
      </c>
      <c r="D177" s="190" t="s">
        <v>136</v>
      </c>
      <c r="E177" s="191" t="s">
        <v>240</v>
      </c>
      <c r="F177" s="192" t="s">
        <v>241</v>
      </c>
      <c r="G177" s="193" t="s">
        <v>180</v>
      </c>
      <c r="H177" s="194">
        <v>412.63200000000001</v>
      </c>
      <c r="I177" s="195"/>
      <c r="J177" s="196">
        <f>ROUND(I177*H177,2)</f>
        <v>0</v>
      </c>
      <c r="K177" s="192" t="s">
        <v>140</v>
      </c>
      <c r="L177" s="38"/>
      <c r="M177" s="197" t="s">
        <v>1</v>
      </c>
      <c r="N177" s="198"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141</v>
      </c>
      <c r="AT177" s="201" t="s">
        <v>136</v>
      </c>
      <c r="AU177" s="201" t="s">
        <v>85</v>
      </c>
      <c r="AY177" s="16" t="s">
        <v>133</v>
      </c>
      <c r="BE177" s="202">
        <f>IF(N177="základní",J177,0)</f>
        <v>0</v>
      </c>
      <c r="BF177" s="202">
        <f>IF(N177="snížená",J177,0)</f>
        <v>0</v>
      </c>
      <c r="BG177" s="202">
        <f>IF(N177="zákl. přenesená",J177,0)</f>
        <v>0</v>
      </c>
      <c r="BH177" s="202">
        <f>IF(N177="sníž. přenesená",J177,0)</f>
        <v>0</v>
      </c>
      <c r="BI177" s="202">
        <f>IF(N177="nulová",J177,0)</f>
        <v>0</v>
      </c>
      <c r="BJ177" s="16" t="s">
        <v>83</v>
      </c>
      <c r="BK177" s="202">
        <f>ROUND(I177*H177,2)</f>
        <v>0</v>
      </c>
      <c r="BL177" s="16" t="s">
        <v>141</v>
      </c>
      <c r="BM177" s="201" t="s">
        <v>242</v>
      </c>
    </row>
    <row r="178" spans="1:65" s="2" customFormat="1" ht="29.25">
      <c r="A178" s="33"/>
      <c r="B178" s="34"/>
      <c r="C178" s="35"/>
      <c r="D178" s="203" t="s">
        <v>143</v>
      </c>
      <c r="E178" s="35"/>
      <c r="F178" s="204" t="s">
        <v>243</v>
      </c>
      <c r="G178" s="35"/>
      <c r="H178" s="35"/>
      <c r="I178" s="205"/>
      <c r="J178" s="35"/>
      <c r="K178" s="35"/>
      <c r="L178" s="38"/>
      <c r="M178" s="206"/>
      <c r="N178" s="207"/>
      <c r="O178" s="70"/>
      <c r="P178" s="70"/>
      <c r="Q178" s="70"/>
      <c r="R178" s="70"/>
      <c r="S178" s="70"/>
      <c r="T178" s="71"/>
      <c r="U178" s="33"/>
      <c r="V178" s="33"/>
      <c r="W178" s="33"/>
      <c r="X178" s="33"/>
      <c r="Y178" s="33"/>
      <c r="Z178" s="33"/>
      <c r="AA178" s="33"/>
      <c r="AB178" s="33"/>
      <c r="AC178" s="33"/>
      <c r="AD178" s="33"/>
      <c r="AE178" s="33"/>
      <c r="AT178" s="16" t="s">
        <v>143</v>
      </c>
      <c r="AU178" s="16" t="s">
        <v>85</v>
      </c>
    </row>
    <row r="179" spans="1:65" s="13" customFormat="1" ht="11.25">
      <c r="B179" s="209"/>
      <c r="C179" s="210"/>
      <c r="D179" s="203" t="s">
        <v>173</v>
      </c>
      <c r="E179" s="211" t="s">
        <v>1</v>
      </c>
      <c r="F179" s="212" t="s">
        <v>244</v>
      </c>
      <c r="G179" s="210"/>
      <c r="H179" s="213">
        <v>412.63200000000001</v>
      </c>
      <c r="I179" s="214"/>
      <c r="J179" s="210"/>
      <c r="K179" s="210"/>
      <c r="L179" s="215"/>
      <c r="M179" s="216"/>
      <c r="N179" s="217"/>
      <c r="O179" s="217"/>
      <c r="P179" s="217"/>
      <c r="Q179" s="217"/>
      <c r="R179" s="217"/>
      <c r="S179" s="217"/>
      <c r="T179" s="218"/>
      <c r="AT179" s="219" t="s">
        <v>173</v>
      </c>
      <c r="AU179" s="219" t="s">
        <v>85</v>
      </c>
      <c r="AV179" s="13" t="s">
        <v>85</v>
      </c>
      <c r="AW179" s="13" t="s">
        <v>34</v>
      </c>
      <c r="AX179" s="13" t="s">
        <v>83</v>
      </c>
      <c r="AY179" s="219" t="s">
        <v>133</v>
      </c>
    </row>
    <row r="180" spans="1:65" s="2" customFormat="1" ht="16.5" customHeight="1">
      <c r="A180" s="33"/>
      <c r="B180" s="34"/>
      <c r="C180" s="190" t="s">
        <v>245</v>
      </c>
      <c r="D180" s="190" t="s">
        <v>136</v>
      </c>
      <c r="E180" s="191" t="s">
        <v>246</v>
      </c>
      <c r="F180" s="192" t="s">
        <v>247</v>
      </c>
      <c r="G180" s="193" t="s">
        <v>180</v>
      </c>
      <c r="H180" s="194">
        <v>519.69000000000005</v>
      </c>
      <c r="I180" s="195"/>
      <c r="J180" s="196">
        <f>ROUND(I180*H180,2)</f>
        <v>0</v>
      </c>
      <c r="K180" s="192" t="s">
        <v>140</v>
      </c>
      <c r="L180" s="38"/>
      <c r="M180" s="197" t="s">
        <v>1</v>
      </c>
      <c r="N180" s="198" t="s">
        <v>42</v>
      </c>
      <c r="O180" s="70"/>
      <c r="P180" s="199">
        <f>O180*H180</f>
        <v>0</v>
      </c>
      <c r="Q180" s="199">
        <v>0</v>
      </c>
      <c r="R180" s="199">
        <f>Q180*H180</f>
        <v>0</v>
      </c>
      <c r="S180" s="199">
        <v>0</v>
      </c>
      <c r="T180" s="200">
        <f>S180*H180</f>
        <v>0</v>
      </c>
      <c r="U180" s="33"/>
      <c r="V180" s="33"/>
      <c r="W180" s="33"/>
      <c r="X180" s="33"/>
      <c r="Y180" s="33"/>
      <c r="Z180" s="33"/>
      <c r="AA180" s="33"/>
      <c r="AB180" s="33"/>
      <c r="AC180" s="33"/>
      <c r="AD180" s="33"/>
      <c r="AE180" s="33"/>
      <c r="AR180" s="201" t="s">
        <v>141</v>
      </c>
      <c r="AT180" s="201" t="s">
        <v>136</v>
      </c>
      <c r="AU180" s="201" t="s">
        <v>85</v>
      </c>
      <c r="AY180" s="16" t="s">
        <v>133</v>
      </c>
      <c r="BE180" s="202">
        <f>IF(N180="základní",J180,0)</f>
        <v>0</v>
      </c>
      <c r="BF180" s="202">
        <f>IF(N180="snížená",J180,0)</f>
        <v>0</v>
      </c>
      <c r="BG180" s="202">
        <f>IF(N180="zákl. přenesená",J180,0)</f>
        <v>0</v>
      </c>
      <c r="BH180" s="202">
        <f>IF(N180="sníž. přenesená",J180,0)</f>
        <v>0</v>
      </c>
      <c r="BI180" s="202">
        <f>IF(N180="nulová",J180,0)</f>
        <v>0</v>
      </c>
      <c r="BJ180" s="16" t="s">
        <v>83</v>
      </c>
      <c r="BK180" s="202">
        <f>ROUND(I180*H180,2)</f>
        <v>0</v>
      </c>
      <c r="BL180" s="16" t="s">
        <v>141</v>
      </c>
      <c r="BM180" s="201" t="s">
        <v>248</v>
      </c>
    </row>
    <row r="181" spans="1:65" s="2" customFormat="1" ht="19.5">
      <c r="A181" s="33"/>
      <c r="B181" s="34"/>
      <c r="C181" s="35"/>
      <c r="D181" s="203" t="s">
        <v>143</v>
      </c>
      <c r="E181" s="35"/>
      <c r="F181" s="204" t="s">
        <v>249</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143</v>
      </c>
      <c r="AU181" s="16" t="s">
        <v>85</v>
      </c>
    </row>
    <row r="182" spans="1:65" s="13" customFormat="1" ht="11.25">
      <c r="B182" s="209"/>
      <c r="C182" s="210"/>
      <c r="D182" s="203" t="s">
        <v>173</v>
      </c>
      <c r="E182" s="211" t="s">
        <v>1</v>
      </c>
      <c r="F182" s="212" t="s">
        <v>250</v>
      </c>
      <c r="G182" s="210"/>
      <c r="H182" s="213">
        <v>37.043999999999997</v>
      </c>
      <c r="I182" s="214"/>
      <c r="J182" s="210"/>
      <c r="K182" s="210"/>
      <c r="L182" s="215"/>
      <c r="M182" s="216"/>
      <c r="N182" s="217"/>
      <c r="O182" s="217"/>
      <c r="P182" s="217"/>
      <c r="Q182" s="217"/>
      <c r="R182" s="217"/>
      <c r="S182" s="217"/>
      <c r="T182" s="218"/>
      <c r="AT182" s="219" t="s">
        <v>173</v>
      </c>
      <c r="AU182" s="219" t="s">
        <v>85</v>
      </c>
      <c r="AV182" s="13" t="s">
        <v>85</v>
      </c>
      <c r="AW182" s="13" t="s">
        <v>34</v>
      </c>
      <c r="AX182" s="13" t="s">
        <v>77</v>
      </c>
      <c r="AY182" s="219" t="s">
        <v>133</v>
      </c>
    </row>
    <row r="183" spans="1:65" s="13" customFormat="1" ht="11.25">
      <c r="B183" s="209"/>
      <c r="C183" s="210"/>
      <c r="D183" s="203" t="s">
        <v>173</v>
      </c>
      <c r="E183" s="211" t="s">
        <v>1</v>
      </c>
      <c r="F183" s="212" t="s">
        <v>251</v>
      </c>
      <c r="G183" s="210"/>
      <c r="H183" s="213">
        <v>50.012999999999998</v>
      </c>
      <c r="I183" s="214"/>
      <c r="J183" s="210"/>
      <c r="K183" s="210"/>
      <c r="L183" s="215"/>
      <c r="M183" s="216"/>
      <c r="N183" s="217"/>
      <c r="O183" s="217"/>
      <c r="P183" s="217"/>
      <c r="Q183" s="217"/>
      <c r="R183" s="217"/>
      <c r="S183" s="217"/>
      <c r="T183" s="218"/>
      <c r="AT183" s="219" t="s">
        <v>173</v>
      </c>
      <c r="AU183" s="219" t="s">
        <v>85</v>
      </c>
      <c r="AV183" s="13" t="s">
        <v>85</v>
      </c>
      <c r="AW183" s="13" t="s">
        <v>34</v>
      </c>
      <c r="AX183" s="13" t="s">
        <v>77</v>
      </c>
      <c r="AY183" s="219" t="s">
        <v>133</v>
      </c>
    </row>
    <row r="184" spans="1:65" s="13" customFormat="1" ht="11.25">
      <c r="B184" s="209"/>
      <c r="C184" s="210"/>
      <c r="D184" s="203" t="s">
        <v>173</v>
      </c>
      <c r="E184" s="211" t="s">
        <v>1</v>
      </c>
      <c r="F184" s="212" t="s">
        <v>252</v>
      </c>
      <c r="G184" s="210"/>
      <c r="H184" s="213">
        <v>44.478999999999999</v>
      </c>
      <c r="I184" s="214"/>
      <c r="J184" s="210"/>
      <c r="K184" s="210"/>
      <c r="L184" s="215"/>
      <c r="M184" s="216"/>
      <c r="N184" s="217"/>
      <c r="O184" s="217"/>
      <c r="P184" s="217"/>
      <c r="Q184" s="217"/>
      <c r="R184" s="217"/>
      <c r="S184" s="217"/>
      <c r="T184" s="218"/>
      <c r="AT184" s="219" t="s">
        <v>173</v>
      </c>
      <c r="AU184" s="219" t="s">
        <v>85</v>
      </c>
      <c r="AV184" s="13" t="s">
        <v>85</v>
      </c>
      <c r="AW184" s="13" t="s">
        <v>34</v>
      </c>
      <c r="AX184" s="13" t="s">
        <v>77</v>
      </c>
      <c r="AY184" s="219" t="s">
        <v>133</v>
      </c>
    </row>
    <row r="185" spans="1:65" s="13" customFormat="1" ht="11.25">
      <c r="B185" s="209"/>
      <c r="C185" s="210"/>
      <c r="D185" s="203" t="s">
        <v>173</v>
      </c>
      <c r="E185" s="211" t="s">
        <v>1</v>
      </c>
      <c r="F185" s="212" t="s">
        <v>253</v>
      </c>
      <c r="G185" s="210"/>
      <c r="H185" s="213">
        <v>60.68</v>
      </c>
      <c r="I185" s="214"/>
      <c r="J185" s="210"/>
      <c r="K185" s="210"/>
      <c r="L185" s="215"/>
      <c r="M185" s="216"/>
      <c r="N185" s="217"/>
      <c r="O185" s="217"/>
      <c r="P185" s="217"/>
      <c r="Q185" s="217"/>
      <c r="R185" s="217"/>
      <c r="S185" s="217"/>
      <c r="T185" s="218"/>
      <c r="AT185" s="219" t="s">
        <v>173</v>
      </c>
      <c r="AU185" s="219" t="s">
        <v>85</v>
      </c>
      <c r="AV185" s="13" t="s">
        <v>85</v>
      </c>
      <c r="AW185" s="13" t="s">
        <v>34</v>
      </c>
      <c r="AX185" s="13" t="s">
        <v>77</v>
      </c>
      <c r="AY185" s="219" t="s">
        <v>133</v>
      </c>
    </row>
    <row r="186" spans="1:65" s="13" customFormat="1" ht="11.25">
      <c r="B186" s="209"/>
      <c r="C186" s="210"/>
      <c r="D186" s="203" t="s">
        <v>173</v>
      </c>
      <c r="E186" s="211" t="s">
        <v>1</v>
      </c>
      <c r="F186" s="212" t="s">
        <v>254</v>
      </c>
      <c r="G186" s="210"/>
      <c r="H186" s="213">
        <v>108.15</v>
      </c>
      <c r="I186" s="214"/>
      <c r="J186" s="210"/>
      <c r="K186" s="210"/>
      <c r="L186" s="215"/>
      <c r="M186" s="216"/>
      <c r="N186" s="217"/>
      <c r="O186" s="217"/>
      <c r="P186" s="217"/>
      <c r="Q186" s="217"/>
      <c r="R186" s="217"/>
      <c r="S186" s="217"/>
      <c r="T186" s="218"/>
      <c r="AT186" s="219" t="s">
        <v>173</v>
      </c>
      <c r="AU186" s="219" t="s">
        <v>85</v>
      </c>
      <c r="AV186" s="13" t="s">
        <v>85</v>
      </c>
      <c r="AW186" s="13" t="s">
        <v>34</v>
      </c>
      <c r="AX186" s="13" t="s">
        <v>77</v>
      </c>
      <c r="AY186" s="219" t="s">
        <v>133</v>
      </c>
    </row>
    <row r="187" spans="1:65" s="13" customFormat="1" ht="11.25">
      <c r="B187" s="209"/>
      <c r="C187" s="210"/>
      <c r="D187" s="203" t="s">
        <v>173</v>
      </c>
      <c r="E187" s="211" t="s">
        <v>1</v>
      </c>
      <c r="F187" s="212" t="s">
        <v>255</v>
      </c>
      <c r="G187" s="210"/>
      <c r="H187" s="213">
        <v>94.707999999999998</v>
      </c>
      <c r="I187" s="214"/>
      <c r="J187" s="210"/>
      <c r="K187" s="210"/>
      <c r="L187" s="215"/>
      <c r="M187" s="216"/>
      <c r="N187" s="217"/>
      <c r="O187" s="217"/>
      <c r="P187" s="217"/>
      <c r="Q187" s="217"/>
      <c r="R187" s="217"/>
      <c r="S187" s="217"/>
      <c r="T187" s="218"/>
      <c r="AT187" s="219" t="s">
        <v>173</v>
      </c>
      <c r="AU187" s="219" t="s">
        <v>85</v>
      </c>
      <c r="AV187" s="13" t="s">
        <v>85</v>
      </c>
      <c r="AW187" s="13" t="s">
        <v>34</v>
      </c>
      <c r="AX187" s="13" t="s">
        <v>77</v>
      </c>
      <c r="AY187" s="219" t="s">
        <v>133</v>
      </c>
    </row>
    <row r="188" spans="1:65" s="13" customFormat="1" ht="11.25">
      <c r="B188" s="209"/>
      <c r="C188" s="210"/>
      <c r="D188" s="203" t="s">
        <v>173</v>
      </c>
      <c r="E188" s="211" t="s">
        <v>1</v>
      </c>
      <c r="F188" s="212" t="s">
        <v>256</v>
      </c>
      <c r="G188" s="210"/>
      <c r="H188" s="213">
        <v>62.308</v>
      </c>
      <c r="I188" s="214"/>
      <c r="J188" s="210"/>
      <c r="K188" s="210"/>
      <c r="L188" s="215"/>
      <c r="M188" s="216"/>
      <c r="N188" s="217"/>
      <c r="O188" s="217"/>
      <c r="P188" s="217"/>
      <c r="Q188" s="217"/>
      <c r="R188" s="217"/>
      <c r="S188" s="217"/>
      <c r="T188" s="218"/>
      <c r="AT188" s="219" t="s">
        <v>173</v>
      </c>
      <c r="AU188" s="219" t="s">
        <v>85</v>
      </c>
      <c r="AV188" s="13" t="s">
        <v>85</v>
      </c>
      <c r="AW188" s="13" t="s">
        <v>34</v>
      </c>
      <c r="AX188" s="13" t="s">
        <v>77</v>
      </c>
      <c r="AY188" s="219" t="s">
        <v>133</v>
      </c>
    </row>
    <row r="189" spans="1:65" s="13" customFormat="1" ht="11.25">
      <c r="B189" s="209"/>
      <c r="C189" s="210"/>
      <c r="D189" s="203" t="s">
        <v>173</v>
      </c>
      <c r="E189" s="211" t="s">
        <v>1</v>
      </c>
      <c r="F189" s="212" t="s">
        <v>257</v>
      </c>
      <c r="G189" s="210"/>
      <c r="H189" s="213">
        <v>62.308</v>
      </c>
      <c r="I189" s="214"/>
      <c r="J189" s="210"/>
      <c r="K189" s="210"/>
      <c r="L189" s="215"/>
      <c r="M189" s="216"/>
      <c r="N189" s="217"/>
      <c r="O189" s="217"/>
      <c r="P189" s="217"/>
      <c r="Q189" s="217"/>
      <c r="R189" s="217"/>
      <c r="S189" s="217"/>
      <c r="T189" s="218"/>
      <c r="AT189" s="219" t="s">
        <v>173</v>
      </c>
      <c r="AU189" s="219" t="s">
        <v>85</v>
      </c>
      <c r="AV189" s="13" t="s">
        <v>85</v>
      </c>
      <c r="AW189" s="13" t="s">
        <v>34</v>
      </c>
      <c r="AX189" s="13" t="s">
        <v>77</v>
      </c>
      <c r="AY189" s="219" t="s">
        <v>133</v>
      </c>
    </row>
    <row r="190" spans="1:65" s="14" customFormat="1" ht="11.25">
      <c r="B190" s="220"/>
      <c r="C190" s="221"/>
      <c r="D190" s="203" t="s">
        <v>173</v>
      </c>
      <c r="E190" s="222" t="s">
        <v>1</v>
      </c>
      <c r="F190" s="223" t="s">
        <v>176</v>
      </c>
      <c r="G190" s="221"/>
      <c r="H190" s="224">
        <v>519.68999999999994</v>
      </c>
      <c r="I190" s="225"/>
      <c r="J190" s="221"/>
      <c r="K190" s="221"/>
      <c r="L190" s="226"/>
      <c r="M190" s="227"/>
      <c r="N190" s="228"/>
      <c r="O190" s="228"/>
      <c r="P190" s="228"/>
      <c r="Q190" s="228"/>
      <c r="R190" s="228"/>
      <c r="S190" s="228"/>
      <c r="T190" s="229"/>
      <c r="AT190" s="230" t="s">
        <v>173</v>
      </c>
      <c r="AU190" s="230" t="s">
        <v>85</v>
      </c>
      <c r="AV190" s="14" t="s">
        <v>141</v>
      </c>
      <c r="AW190" s="14" t="s">
        <v>34</v>
      </c>
      <c r="AX190" s="14" t="s">
        <v>83</v>
      </c>
      <c r="AY190" s="230" t="s">
        <v>133</v>
      </c>
    </row>
    <row r="191" spans="1:65" s="2" customFormat="1" ht="16.5" customHeight="1">
      <c r="A191" s="33"/>
      <c r="B191" s="34"/>
      <c r="C191" s="190" t="s">
        <v>7</v>
      </c>
      <c r="D191" s="190" t="s">
        <v>136</v>
      </c>
      <c r="E191" s="191" t="s">
        <v>258</v>
      </c>
      <c r="F191" s="192" t="s">
        <v>259</v>
      </c>
      <c r="G191" s="193" t="s">
        <v>187</v>
      </c>
      <c r="H191" s="194">
        <v>2089.7249999999999</v>
      </c>
      <c r="I191" s="195"/>
      <c r="J191" s="196">
        <f>ROUND(I191*H191,2)</f>
        <v>0</v>
      </c>
      <c r="K191" s="192" t="s">
        <v>140</v>
      </c>
      <c r="L191" s="38"/>
      <c r="M191" s="197" t="s">
        <v>1</v>
      </c>
      <c r="N191" s="198" t="s">
        <v>42</v>
      </c>
      <c r="O191" s="70"/>
      <c r="P191" s="199">
        <f>O191*H191</f>
        <v>0</v>
      </c>
      <c r="Q191" s="199">
        <v>0</v>
      </c>
      <c r="R191" s="199">
        <f>Q191*H191</f>
        <v>0</v>
      </c>
      <c r="S191" s="199">
        <v>0</v>
      </c>
      <c r="T191" s="200">
        <f>S191*H191</f>
        <v>0</v>
      </c>
      <c r="U191" s="33"/>
      <c r="V191" s="33"/>
      <c r="W191" s="33"/>
      <c r="X191" s="33"/>
      <c r="Y191" s="33"/>
      <c r="Z191" s="33"/>
      <c r="AA191" s="33"/>
      <c r="AB191" s="33"/>
      <c r="AC191" s="33"/>
      <c r="AD191" s="33"/>
      <c r="AE191" s="33"/>
      <c r="AR191" s="201" t="s">
        <v>141</v>
      </c>
      <c r="AT191" s="201" t="s">
        <v>136</v>
      </c>
      <c r="AU191" s="201" t="s">
        <v>85</v>
      </c>
      <c r="AY191" s="16" t="s">
        <v>133</v>
      </c>
      <c r="BE191" s="202">
        <f>IF(N191="základní",J191,0)</f>
        <v>0</v>
      </c>
      <c r="BF191" s="202">
        <f>IF(N191="snížená",J191,0)</f>
        <v>0</v>
      </c>
      <c r="BG191" s="202">
        <f>IF(N191="zákl. přenesená",J191,0)</f>
        <v>0</v>
      </c>
      <c r="BH191" s="202">
        <f>IF(N191="sníž. přenesená",J191,0)</f>
        <v>0</v>
      </c>
      <c r="BI191" s="202">
        <f>IF(N191="nulová",J191,0)</f>
        <v>0</v>
      </c>
      <c r="BJ191" s="16" t="s">
        <v>83</v>
      </c>
      <c r="BK191" s="202">
        <f>ROUND(I191*H191,2)</f>
        <v>0</v>
      </c>
      <c r="BL191" s="16" t="s">
        <v>141</v>
      </c>
      <c r="BM191" s="201" t="s">
        <v>260</v>
      </c>
    </row>
    <row r="192" spans="1:65" s="2" customFormat="1" ht="19.5">
      <c r="A192" s="33"/>
      <c r="B192" s="34"/>
      <c r="C192" s="35"/>
      <c r="D192" s="203" t="s">
        <v>143</v>
      </c>
      <c r="E192" s="35"/>
      <c r="F192" s="204" t="s">
        <v>261</v>
      </c>
      <c r="G192" s="35"/>
      <c r="H192" s="35"/>
      <c r="I192" s="205"/>
      <c r="J192" s="35"/>
      <c r="K192" s="35"/>
      <c r="L192" s="38"/>
      <c r="M192" s="206"/>
      <c r="N192" s="207"/>
      <c r="O192" s="70"/>
      <c r="P192" s="70"/>
      <c r="Q192" s="70"/>
      <c r="R192" s="70"/>
      <c r="S192" s="70"/>
      <c r="T192" s="71"/>
      <c r="U192" s="33"/>
      <c r="V192" s="33"/>
      <c r="W192" s="33"/>
      <c r="X192" s="33"/>
      <c r="Y192" s="33"/>
      <c r="Z192" s="33"/>
      <c r="AA192" s="33"/>
      <c r="AB192" s="33"/>
      <c r="AC192" s="33"/>
      <c r="AD192" s="33"/>
      <c r="AE192" s="33"/>
      <c r="AT192" s="16" t="s">
        <v>143</v>
      </c>
      <c r="AU192" s="16" t="s">
        <v>85</v>
      </c>
    </row>
    <row r="193" spans="1:65" s="13" customFormat="1" ht="11.25">
      <c r="B193" s="209"/>
      <c r="C193" s="210"/>
      <c r="D193" s="203" t="s">
        <v>173</v>
      </c>
      <c r="E193" s="211" t="s">
        <v>1</v>
      </c>
      <c r="F193" s="212" t="s">
        <v>262</v>
      </c>
      <c r="G193" s="210"/>
      <c r="H193" s="213">
        <v>834.07299999999998</v>
      </c>
      <c r="I193" s="214"/>
      <c r="J193" s="210"/>
      <c r="K193" s="210"/>
      <c r="L193" s="215"/>
      <c r="M193" s="216"/>
      <c r="N193" s="217"/>
      <c r="O193" s="217"/>
      <c r="P193" s="217"/>
      <c r="Q193" s="217"/>
      <c r="R193" s="217"/>
      <c r="S193" s="217"/>
      <c r="T193" s="218"/>
      <c r="AT193" s="219" t="s">
        <v>173</v>
      </c>
      <c r="AU193" s="219" t="s">
        <v>85</v>
      </c>
      <c r="AV193" s="13" t="s">
        <v>85</v>
      </c>
      <c r="AW193" s="13" t="s">
        <v>34</v>
      </c>
      <c r="AX193" s="13" t="s">
        <v>77</v>
      </c>
      <c r="AY193" s="219" t="s">
        <v>133</v>
      </c>
    </row>
    <row r="194" spans="1:65" s="13" customFormat="1" ht="11.25">
      <c r="B194" s="209"/>
      <c r="C194" s="210"/>
      <c r="D194" s="203" t="s">
        <v>173</v>
      </c>
      <c r="E194" s="211" t="s">
        <v>1</v>
      </c>
      <c r="F194" s="212" t="s">
        <v>263</v>
      </c>
      <c r="G194" s="210"/>
      <c r="H194" s="213">
        <v>360.5</v>
      </c>
      <c r="I194" s="214"/>
      <c r="J194" s="210"/>
      <c r="K194" s="210"/>
      <c r="L194" s="215"/>
      <c r="M194" s="216"/>
      <c r="N194" s="217"/>
      <c r="O194" s="217"/>
      <c r="P194" s="217"/>
      <c r="Q194" s="217"/>
      <c r="R194" s="217"/>
      <c r="S194" s="217"/>
      <c r="T194" s="218"/>
      <c r="AT194" s="219" t="s">
        <v>173</v>
      </c>
      <c r="AU194" s="219" t="s">
        <v>85</v>
      </c>
      <c r="AV194" s="13" t="s">
        <v>85</v>
      </c>
      <c r="AW194" s="13" t="s">
        <v>34</v>
      </c>
      <c r="AX194" s="13" t="s">
        <v>77</v>
      </c>
      <c r="AY194" s="219" t="s">
        <v>133</v>
      </c>
    </row>
    <row r="195" spans="1:65" s="13" customFormat="1" ht="11.25">
      <c r="B195" s="209"/>
      <c r="C195" s="210"/>
      <c r="D195" s="203" t="s">
        <v>173</v>
      </c>
      <c r="E195" s="211" t="s">
        <v>1</v>
      </c>
      <c r="F195" s="212" t="s">
        <v>264</v>
      </c>
      <c r="G195" s="210"/>
      <c r="H195" s="213">
        <v>201.042</v>
      </c>
      <c r="I195" s="214"/>
      <c r="J195" s="210"/>
      <c r="K195" s="210"/>
      <c r="L195" s="215"/>
      <c r="M195" s="216"/>
      <c r="N195" s="217"/>
      <c r="O195" s="217"/>
      <c r="P195" s="217"/>
      <c r="Q195" s="217"/>
      <c r="R195" s="217"/>
      <c r="S195" s="217"/>
      <c r="T195" s="218"/>
      <c r="AT195" s="219" t="s">
        <v>173</v>
      </c>
      <c r="AU195" s="219" t="s">
        <v>85</v>
      </c>
      <c r="AV195" s="13" t="s">
        <v>85</v>
      </c>
      <c r="AW195" s="13" t="s">
        <v>34</v>
      </c>
      <c r="AX195" s="13" t="s">
        <v>77</v>
      </c>
      <c r="AY195" s="219" t="s">
        <v>133</v>
      </c>
    </row>
    <row r="196" spans="1:65" s="13" customFormat="1" ht="11.25">
      <c r="B196" s="209"/>
      <c r="C196" s="210"/>
      <c r="D196" s="203" t="s">
        <v>173</v>
      </c>
      <c r="E196" s="211" t="s">
        <v>1</v>
      </c>
      <c r="F196" s="212" t="s">
        <v>265</v>
      </c>
      <c r="G196" s="210"/>
      <c r="H196" s="213">
        <v>694.11</v>
      </c>
      <c r="I196" s="214"/>
      <c r="J196" s="210"/>
      <c r="K196" s="210"/>
      <c r="L196" s="215"/>
      <c r="M196" s="216"/>
      <c r="N196" s="217"/>
      <c r="O196" s="217"/>
      <c r="P196" s="217"/>
      <c r="Q196" s="217"/>
      <c r="R196" s="217"/>
      <c r="S196" s="217"/>
      <c r="T196" s="218"/>
      <c r="AT196" s="219" t="s">
        <v>173</v>
      </c>
      <c r="AU196" s="219" t="s">
        <v>85</v>
      </c>
      <c r="AV196" s="13" t="s">
        <v>85</v>
      </c>
      <c r="AW196" s="13" t="s">
        <v>34</v>
      </c>
      <c r="AX196" s="13" t="s">
        <v>77</v>
      </c>
      <c r="AY196" s="219" t="s">
        <v>133</v>
      </c>
    </row>
    <row r="197" spans="1:65" s="14" customFormat="1" ht="11.25">
      <c r="B197" s="220"/>
      <c r="C197" s="221"/>
      <c r="D197" s="203" t="s">
        <v>173</v>
      </c>
      <c r="E197" s="222" t="s">
        <v>1</v>
      </c>
      <c r="F197" s="223" t="s">
        <v>176</v>
      </c>
      <c r="G197" s="221"/>
      <c r="H197" s="224">
        <v>2089.7249999999999</v>
      </c>
      <c r="I197" s="225"/>
      <c r="J197" s="221"/>
      <c r="K197" s="221"/>
      <c r="L197" s="226"/>
      <c r="M197" s="227"/>
      <c r="N197" s="228"/>
      <c r="O197" s="228"/>
      <c r="P197" s="228"/>
      <c r="Q197" s="228"/>
      <c r="R197" s="228"/>
      <c r="S197" s="228"/>
      <c r="T197" s="229"/>
      <c r="AT197" s="230" t="s">
        <v>173</v>
      </c>
      <c r="AU197" s="230" t="s">
        <v>85</v>
      </c>
      <c r="AV197" s="14" t="s">
        <v>141</v>
      </c>
      <c r="AW197" s="14" t="s">
        <v>34</v>
      </c>
      <c r="AX197" s="14" t="s">
        <v>83</v>
      </c>
      <c r="AY197" s="230" t="s">
        <v>133</v>
      </c>
    </row>
    <row r="198" spans="1:65" s="2" customFormat="1" ht="16.5" customHeight="1">
      <c r="A198" s="33"/>
      <c r="B198" s="34"/>
      <c r="C198" s="190" t="s">
        <v>266</v>
      </c>
      <c r="D198" s="190" t="s">
        <v>136</v>
      </c>
      <c r="E198" s="191" t="s">
        <v>267</v>
      </c>
      <c r="F198" s="192" t="s">
        <v>268</v>
      </c>
      <c r="G198" s="193" t="s">
        <v>187</v>
      </c>
      <c r="H198" s="194">
        <v>2089.7249999999999</v>
      </c>
      <c r="I198" s="195"/>
      <c r="J198" s="196">
        <f>ROUND(I198*H198,2)</f>
        <v>0</v>
      </c>
      <c r="K198" s="192" t="s">
        <v>1</v>
      </c>
      <c r="L198" s="38"/>
      <c r="M198" s="197" t="s">
        <v>1</v>
      </c>
      <c r="N198" s="198" t="s">
        <v>42</v>
      </c>
      <c r="O198" s="70"/>
      <c r="P198" s="199">
        <f>O198*H198</f>
        <v>0</v>
      </c>
      <c r="Q198" s="199">
        <v>0</v>
      </c>
      <c r="R198" s="199">
        <f>Q198*H198</f>
        <v>0</v>
      </c>
      <c r="S198" s="199">
        <v>0</v>
      </c>
      <c r="T198" s="200">
        <f>S198*H198</f>
        <v>0</v>
      </c>
      <c r="U198" s="33"/>
      <c r="V198" s="33"/>
      <c r="W198" s="33"/>
      <c r="X198" s="33"/>
      <c r="Y198" s="33"/>
      <c r="Z198" s="33"/>
      <c r="AA198" s="33"/>
      <c r="AB198" s="33"/>
      <c r="AC198" s="33"/>
      <c r="AD198" s="33"/>
      <c r="AE198" s="33"/>
      <c r="AR198" s="201" t="s">
        <v>141</v>
      </c>
      <c r="AT198" s="201" t="s">
        <v>136</v>
      </c>
      <c r="AU198" s="201" t="s">
        <v>85</v>
      </c>
      <c r="AY198" s="16" t="s">
        <v>133</v>
      </c>
      <c r="BE198" s="202">
        <f>IF(N198="základní",J198,0)</f>
        <v>0</v>
      </c>
      <c r="BF198" s="202">
        <f>IF(N198="snížená",J198,0)</f>
        <v>0</v>
      </c>
      <c r="BG198" s="202">
        <f>IF(N198="zákl. přenesená",J198,0)</f>
        <v>0</v>
      </c>
      <c r="BH198" s="202">
        <f>IF(N198="sníž. přenesená",J198,0)</f>
        <v>0</v>
      </c>
      <c r="BI198" s="202">
        <f>IF(N198="nulová",J198,0)</f>
        <v>0</v>
      </c>
      <c r="BJ198" s="16" t="s">
        <v>83</v>
      </c>
      <c r="BK198" s="202">
        <f>ROUND(I198*H198,2)</f>
        <v>0</v>
      </c>
      <c r="BL198" s="16" t="s">
        <v>141</v>
      </c>
      <c r="BM198" s="201" t="s">
        <v>269</v>
      </c>
    </row>
    <row r="199" spans="1:65" s="2" customFormat="1" ht="19.5">
      <c r="A199" s="33"/>
      <c r="B199" s="34"/>
      <c r="C199" s="35"/>
      <c r="D199" s="203" t="s">
        <v>143</v>
      </c>
      <c r="E199" s="35"/>
      <c r="F199" s="204" t="s">
        <v>270</v>
      </c>
      <c r="G199" s="35"/>
      <c r="H199" s="35"/>
      <c r="I199" s="205"/>
      <c r="J199" s="35"/>
      <c r="K199" s="35"/>
      <c r="L199" s="38"/>
      <c r="M199" s="206"/>
      <c r="N199" s="207"/>
      <c r="O199" s="70"/>
      <c r="P199" s="70"/>
      <c r="Q199" s="70"/>
      <c r="R199" s="70"/>
      <c r="S199" s="70"/>
      <c r="T199" s="71"/>
      <c r="U199" s="33"/>
      <c r="V199" s="33"/>
      <c r="W199" s="33"/>
      <c r="X199" s="33"/>
      <c r="Y199" s="33"/>
      <c r="Z199" s="33"/>
      <c r="AA199" s="33"/>
      <c r="AB199" s="33"/>
      <c r="AC199" s="33"/>
      <c r="AD199" s="33"/>
      <c r="AE199" s="33"/>
      <c r="AT199" s="16" t="s">
        <v>143</v>
      </c>
      <c r="AU199" s="16" t="s">
        <v>85</v>
      </c>
    </row>
    <row r="200" spans="1:65" s="13" customFormat="1" ht="11.25">
      <c r="B200" s="209"/>
      <c r="C200" s="210"/>
      <c r="D200" s="203" t="s">
        <v>173</v>
      </c>
      <c r="E200" s="211" t="s">
        <v>1</v>
      </c>
      <c r="F200" s="212" t="s">
        <v>262</v>
      </c>
      <c r="G200" s="210"/>
      <c r="H200" s="213">
        <v>834.07299999999998</v>
      </c>
      <c r="I200" s="214"/>
      <c r="J200" s="210"/>
      <c r="K200" s="210"/>
      <c r="L200" s="215"/>
      <c r="M200" s="216"/>
      <c r="N200" s="217"/>
      <c r="O200" s="217"/>
      <c r="P200" s="217"/>
      <c r="Q200" s="217"/>
      <c r="R200" s="217"/>
      <c r="S200" s="217"/>
      <c r="T200" s="218"/>
      <c r="AT200" s="219" t="s">
        <v>173</v>
      </c>
      <c r="AU200" s="219" t="s">
        <v>85</v>
      </c>
      <c r="AV200" s="13" t="s">
        <v>85</v>
      </c>
      <c r="AW200" s="13" t="s">
        <v>34</v>
      </c>
      <c r="AX200" s="13" t="s">
        <v>77</v>
      </c>
      <c r="AY200" s="219" t="s">
        <v>133</v>
      </c>
    </row>
    <row r="201" spans="1:65" s="13" customFormat="1" ht="11.25">
      <c r="B201" s="209"/>
      <c r="C201" s="210"/>
      <c r="D201" s="203" t="s">
        <v>173</v>
      </c>
      <c r="E201" s="211" t="s">
        <v>1</v>
      </c>
      <c r="F201" s="212" t="s">
        <v>264</v>
      </c>
      <c r="G201" s="210"/>
      <c r="H201" s="213">
        <v>201.042</v>
      </c>
      <c r="I201" s="214"/>
      <c r="J201" s="210"/>
      <c r="K201" s="210"/>
      <c r="L201" s="215"/>
      <c r="M201" s="216"/>
      <c r="N201" s="217"/>
      <c r="O201" s="217"/>
      <c r="P201" s="217"/>
      <c r="Q201" s="217"/>
      <c r="R201" s="217"/>
      <c r="S201" s="217"/>
      <c r="T201" s="218"/>
      <c r="AT201" s="219" t="s">
        <v>173</v>
      </c>
      <c r="AU201" s="219" t="s">
        <v>85</v>
      </c>
      <c r="AV201" s="13" t="s">
        <v>85</v>
      </c>
      <c r="AW201" s="13" t="s">
        <v>34</v>
      </c>
      <c r="AX201" s="13" t="s">
        <v>77</v>
      </c>
      <c r="AY201" s="219" t="s">
        <v>133</v>
      </c>
    </row>
    <row r="202" spans="1:65" s="13" customFormat="1" ht="11.25">
      <c r="B202" s="209"/>
      <c r="C202" s="210"/>
      <c r="D202" s="203" t="s">
        <v>173</v>
      </c>
      <c r="E202" s="211" t="s">
        <v>1</v>
      </c>
      <c r="F202" s="212" t="s">
        <v>263</v>
      </c>
      <c r="G202" s="210"/>
      <c r="H202" s="213">
        <v>360.5</v>
      </c>
      <c r="I202" s="214"/>
      <c r="J202" s="210"/>
      <c r="K202" s="210"/>
      <c r="L202" s="215"/>
      <c r="M202" s="216"/>
      <c r="N202" s="217"/>
      <c r="O202" s="217"/>
      <c r="P202" s="217"/>
      <c r="Q202" s="217"/>
      <c r="R202" s="217"/>
      <c r="S202" s="217"/>
      <c r="T202" s="218"/>
      <c r="AT202" s="219" t="s">
        <v>173</v>
      </c>
      <c r="AU202" s="219" t="s">
        <v>85</v>
      </c>
      <c r="AV202" s="13" t="s">
        <v>85</v>
      </c>
      <c r="AW202" s="13" t="s">
        <v>34</v>
      </c>
      <c r="AX202" s="13" t="s">
        <v>77</v>
      </c>
      <c r="AY202" s="219" t="s">
        <v>133</v>
      </c>
    </row>
    <row r="203" spans="1:65" s="13" customFormat="1" ht="11.25">
      <c r="B203" s="209"/>
      <c r="C203" s="210"/>
      <c r="D203" s="203" t="s">
        <v>173</v>
      </c>
      <c r="E203" s="211" t="s">
        <v>1</v>
      </c>
      <c r="F203" s="212" t="s">
        <v>265</v>
      </c>
      <c r="G203" s="210"/>
      <c r="H203" s="213">
        <v>694.11</v>
      </c>
      <c r="I203" s="214"/>
      <c r="J203" s="210"/>
      <c r="K203" s="210"/>
      <c r="L203" s="215"/>
      <c r="M203" s="216"/>
      <c r="N203" s="217"/>
      <c r="O203" s="217"/>
      <c r="P203" s="217"/>
      <c r="Q203" s="217"/>
      <c r="R203" s="217"/>
      <c r="S203" s="217"/>
      <c r="T203" s="218"/>
      <c r="AT203" s="219" t="s">
        <v>173</v>
      </c>
      <c r="AU203" s="219" t="s">
        <v>85</v>
      </c>
      <c r="AV203" s="13" t="s">
        <v>85</v>
      </c>
      <c r="AW203" s="13" t="s">
        <v>34</v>
      </c>
      <c r="AX203" s="13" t="s">
        <v>77</v>
      </c>
      <c r="AY203" s="219" t="s">
        <v>133</v>
      </c>
    </row>
    <row r="204" spans="1:65" s="14" customFormat="1" ht="11.25">
      <c r="B204" s="220"/>
      <c r="C204" s="221"/>
      <c r="D204" s="203" t="s">
        <v>173</v>
      </c>
      <c r="E204" s="222" t="s">
        <v>1</v>
      </c>
      <c r="F204" s="223" t="s">
        <v>176</v>
      </c>
      <c r="G204" s="221"/>
      <c r="H204" s="224">
        <v>2089.7249999999999</v>
      </c>
      <c r="I204" s="225"/>
      <c r="J204" s="221"/>
      <c r="K204" s="221"/>
      <c r="L204" s="226"/>
      <c r="M204" s="227"/>
      <c r="N204" s="228"/>
      <c r="O204" s="228"/>
      <c r="P204" s="228"/>
      <c r="Q204" s="228"/>
      <c r="R204" s="228"/>
      <c r="S204" s="228"/>
      <c r="T204" s="229"/>
      <c r="AT204" s="230" t="s">
        <v>173</v>
      </c>
      <c r="AU204" s="230" t="s">
        <v>85</v>
      </c>
      <c r="AV204" s="14" t="s">
        <v>141</v>
      </c>
      <c r="AW204" s="14" t="s">
        <v>34</v>
      </c>
      <c r="AX204" s="14" t="s">
        <v>83</v>
      </c>
      <c r="AY204" s="230" t="s">
        <v>133</v>
      </c>
    </row>
    <row r="205" spans="1:65" s="2" customFormat="1" ht="16.5" customHeight="1">
      <c r="A205" s="33"/>
      <c r="B205" s="34"/>
      <c r="C205" s="190" t="s">
        <v>271</v>
      </c>
      <c r="D205" s="190" t="s">
        <v>136</v>
      </c>
      <c r="E205" s="191" t="s">
        <v>272</v>
      </c>
      <c r="F205" s="192" t="s">
        <v>273</v>
      </c>
      <c r="G205" s="193" t="s">
        <v>187</v>
      </c>
      <c r="H205" s="194">
        <v>811.68</v>
      </c>
      <c r="I205" s="195"/>
      <c r="J205" s="196">
        <f>ROUND(I205*H205,2)</f>
        <v>0</v>
      </c>
      <c r="K205" s="192" t="s">
        <v>140</v>
      </c>
      <c r="L205" s="38"/>
      <c r="M205" s="197" t="s">
        <v>1</v>
      </c>
      <c r="N205" s="198" t="s">
        <v>42</v>
      </c>
      <c r="O205" s="70"/>
      <c r="P205" s="199">
        <f>O205*H205</f>
        <v>0</v>
      </c>
      <c r="Q205" s="199">
        <v>0</v>
      </c>
      <c r="R205" s="199">
        <f>Q205*H205</f>
        <v>0</v>
      </c>
      <c r="S205" s="199">
        <v>0</v>
      </c>
      <c r="T205" s="200">
        <f>S205*H205</f>
        <v>0</v>
      </c>
      <c r="U205" s="33"/>
      <c r="V205" s="33"/>
      <c r="W205" s="33"/>
      <c r="X205" s="33"/>
      <c r="Y205" s="33"/>
      <c r="Z205" s="33"/>
      <c r="AA205" s="33"/>
      <c r="AB205" s="33"/>
      <c r="AC205" s="33"/>
      <c r="AD205" s="33"/>
      <c r="AE205" s="33"/>
      <c r="AR205" s="201" t="s">
        <v>141</v>
      </c>
      <c r="AT205" s="201" t="s">
        <v>136</v>
      </c>
      <c r="AU205" s="201" t="s">
        <v>85</v>
      </c>
      <c r="AY205" s="16" t="s">
        <v>133</v>
      </c>
      <c r="BE205" s="202">
        <f>IF(N205="základní",J205,0)</f>
        <v>0</v>
      </c>
      <c r="BF205" s="202">
        <f>IF(N205="snížená",J205,0)</f>
        <v>0</v>
      </c>
      <c r="BG205" s="202">
        <f>IF(N205="zákl. přenesená",J205,0)</f>
        <v>0</v>
      </c>
      <c r="BH205" s="202">
        <f>IF(N205="sníž. přenesená",J205,0)</f>
        <v>0</v>
      </c>
      <c r="BI205" s="202">
        <f>IF(N205="nulová",J205,0)</f>
        <v>0</v>
      </c>
      <c r="BJ205" s="16" t="s">
        <v>83</v>
      </c>
      <c r="BK205" s="202">
        <f>ROUND(I205*H205,2)</f>
        <v>0</v>
      </c>
      <c r="BL205" s="16" t="s">
        <v>141</v>
      </c>
      <c r="BM205" s="201" t="s">
        <v>274</v>
      </c>
    </row>
    <row r="206" spans="1:65" s="2" customFormat="1" ht="19.5">
      <c r="A206" s="33"/>
      <c r="B206" s="34"/>
      <c r="C206" s="35"/>
      <c r="D206" s="203" t="s">
        <v>143</v>
      </c>
      <c r="E206" s="35"/>
      <c r="F206" s="204" t="s">
        <v>275</v>
      </c>
      <c r="G206" s="35"/>
      <c r="H206" s="35"/>
      <c r="I206" s="205"/>
      <c r="J206" s="35"/>
      <c r="K206" s="35"/>
      <c r="L206" s="38"/>
      <c r="M206" s="206"/>
      <c r="N206" s="207"/>
      <c r="O206" s="70"/>
      <c r="P206" s="70"/>
      <c r="Q206" s="70"/>
      <c r="R206" s="70"/>
      <c r="S206" s="70"/>
      <c r="T206" s="71"/>
      <c r="U206" s="33"/>
      <c r="V206" s="33"/>
      <c r="W206" s="33"/>
      <c r="X206" s="33"/>
      <c r="Y206" s="33"/>
      <c r="Z206" s="33"/>
      <c r="AA206" s="33"/>
      <c r="AB206" s="33"/>
      <c r="AC206" s="33"/>
      <c r="AD206" s="33"/>
      <c r="AE206" s="33"/>
      <c r="AT206" s="16" t="s">
        <v>143</v>
      </c>
      <c r="AU206" s="16" t="s">
        <v>85</v>
      </c>
    </row>
    <row r="207" spans="1:65" s="13" customFormat="1" ht="11.25">
      <c r="B207" s="209"/>
      <c r="C207" s="210"/>
      <c r="D207" s="203" t="s">
        <v>173</v>
      </c>
      <c r="E207" s="211" t="s">
        <v>1</v>
      </c>
      <c r="F207" s="212" t="s">
        <v>276</v>
      </c>
      <c r="G207" s="210"/>
      <c r="H207" s="213">
        <v>531.67999999999995</v>
      </c>
      <c r="I207" s="214"/>
      <c r="J207" s="210"/>
      <c r="K207" s="210"/>
      <c r="L207" s="215"/>
      <c r="M207" s="216"/>
      <c r="N207" s="217"/>
      <c r="O207" s="217"/>
      <c r="P207" s="217"/>
      <c r="Q207" s="217"/>
      <c r="R207" s="217"/>
      <c r="S207" s="217"/>
      <c r="T207" s="218"/>
      <c r="AT207" s="219" t="s">
        <v>173</v>
      </c>
      <c r="AU207" s="219" t="s">
        <v>85</v>
      </c>
      <c r="AV207" s="13" t="s">
        <v>85</v>
      </c>
      <c r="AW207" s="13" t="s">
        <v>34</v>
      </c>
      <c r="AX207" s="13" t="s">
        <v>77</v>
      </c>
      <c r="AY207" s="219" t="s">
        <v>133</v>
      </c>
    </row>
    <row r="208" spans="1:65" s="13" customFormat="1" ht="11.25">
      <c r="B208" s="209"/>
      <c r="C208" s="210"/>
      <c r="D208" s="203" t="s">
        <v>173</v>
      </c>
      <c r="E208" s="211" t="s">
        <v>1</v>
      </c>
      <c r="F208" s="212" t="s">
        <v>277</v>
      </c>
      <c r="G208" s="210"/>
      <c r="H208" s="213">
        <v>280</v>
      </c>
      <c r="I208" s="214"/>
      <c r="J208" s="210"/>
      <c r="K208" s="210"/>
      <c r="L208" s="215"/>
      <c r="M208" s="216"/>
      <c r="N208" s="217"/>
      <c r="O208" s="217"/>
      <c r="P208" s="217"/>
      <c r="Q208" s="217"/>
      <c r="R208" s="217"/>
      <c r="S208" s="217"/>
      <c r="T208" s="218"/>
      <c r="AT208" s="219" t="s">
        <v>173</v>
      </c>
      <c r="AU208" s="219" t="s">
        <v>85</v>
      </c>
      <c r="AV208" s="13" t="s">
        <v>85</v>
      </c>
      <c r="AW208" s="13" t="s">
        <v>34</v>
      </c>
      <c r="AX208" s="13" t="s">
        <v>77</v>
      </c>
      <c r="AY208" s="219" t="s">
        <v>133</v>
      </c>
    </row>
    <row r="209" spans="1:65" s="14" customFormat="1" ht="11.25">
      <c r="B209" s="220"/>
      <c r="C209" s="221"/>
      <c r="D209" s="203" t="s">
        <v>173</v>
      </c>
      <c r="E209" s="222" t="s">
        <v>1</v>
      </c>
      <c r="F209" s="223" t="s">
        <v>176</v>
      </c>
      <c r="G209" s="221"/>
      <c r="H209" s="224">
        <v>811.68</v>
      </c>
      <c r="I209" s="225"/>
      <c r="J209" s="221"/>
      <c r="K209" s="221"/>
      <c r="L209" s="226"/>
      <c r="M209" s="227"/>
      <c r="N209" s="228"/>
      <c r="O209" s="228"/>
      <c r="P209" s="228"/>
      <c r="Q209" s="228"/>
      <c r="R209" s="228"/>
      <c r="S209" s="228"/>
      <c r="T209" s="229"/>
      <c r="AT209" s="230" t="s">
        <v>173</v>
      </c>
      <c r="AU209" s="230" t="s">
        <v>85</v>
      </c>
      <c r="AV209" s="14" t="s">
        <v>141</v>
      </c>
      <c r="AW209" s="14" t="s">
        <v>34</v>
      </c>
      <c r="AX209" s="14" t="s">
        <v>83</v>
      </c>
      <c r="AY209" s="230" t="s">
        <v>133</v>
      </c>
    </row>
    <row r="210" spans="1:65" s="2" customFormat="1" ht="16.5" customHeight="1">
      <c r="A210" s="33"/>
      <c r="B210" s="34"/>
      <c r="C210" s="190" t="s">
        <v>278</v>
      </c>
      <c r="D210" s="190" t="s">
        <v>136</v>
      </c>
      <c r="E210" s="191" t="s">
        <v>279</v>
      </c>
      <c r="F210" s="192" t="s">
        <v>280</v>
      </c>
      <c r="G210" s="193" t="s">
        <v>180</v>
      </c>
      <c r="H210" s="194">
        <v>319</v>
      </c>
      <c r="I210" s="195"/>
      <c r="J210" s="196">
        <f>ROUND(I210*H210,2)</f>
        <v>0</v>
      </c>
      <c r="K210" s="192" t="s">
        <v>140</v>
      </c>
      <c r="L210" s="38"/>
      <c r="M210" s="197" t="s">
        <v>1</v>
      </c>
      <c r="N210" s="198" t="s">
        <v>42</v>
      </c>
      <c r="O210" s="70"/>
      <c r="P210" s="199">
        <f>O210*H210</f>
        <v>0</v>
      </c>
      <c r="Q210" s="199">
        <v>0</v>
      </c>
      <c r="R210" s="199">
        <f>Q210*H210</f>
        <v>0</v>
      </c>
      <c r="S210" s="199">
        <v>0</v>
      </c>
      <c r="T210" s="200">
        <f>S210*H210</f>
        <v>0</v>
      </c>
      <c r="U210" s="33"/>
      <c r="V210" s="33"/>
      <c r="W210" s="33"/>
      <c r="X210" s="33"/>
      <c r="Y210" s="33"/>
      <c r="Z210" s="33"/>
      <c r="AA210" s="33"/>
      <c r="AB210" s="33"/>
      <c r="AC210" s="33"/>
      <c r="AD210" s="33"/>
      <c r="AE210" s="33"/>
      <c r="AR210" s="201" t="s">
        <v>141</v>
      </c>
      <c r="AT210" s="201" t="s">
        <v>136</v>
      </c>
      <c r="AU210" s="201" t="s">
        <v>85</v>
      </c>
      <c r="AY210" s="16" t="s">
        <v>133</v>
      </c>
      <c r="BE210" s="202">
        <f>IF(N210="základní",J210,0)</f>
        <v>0</v>
      </c>
      <c r="BF210" s="202">
        <f>IF(N210="snížená",J210,0)</f>
        <v>0</v>
      </c>
      <c r="BG210" s="202">
        <f>IF(N210="zákl. přenesená",J210,0)</f>
        <v>0</v>
      </c>
      <c r="BH210" s="202">
        <f>IF(N210="sníž. přenesená",J210,0)</f>
        <v>0</v>
      </c>
      <c r="BI210" s="202">
        <f>IF(N210="nulová",J210,0)</f>
        <v>0</v>
      </c>
      <c r="BJ210" s="16" t="s">
        <v>83</v>
      </c>
      <c r="BK210" s="202">
        <f>ROUND(I210*H210,2)</f>
        <v>0</v>
      </c>
      <c r="BL210" s="16" t="s">
        <v>141</v>
      </c>
      <c r="BM210" s="201" t="s">
        <v>281</v>
      </c>
    </row>
    <row r="211" spans="1:65" s="2" customFormat="1" ht="39">
      <c r="A211" s="33"/>
      <c r="B211" s="34"/>
      <c r="C211" s="35"/>
      <c r="D211" s="203" t="s">
        <v>143</v>
      </c>
      <c r="E211" s="35"/>
      <c r="F211" s="204" t="s">
        <v>282</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143</v>
      </c>
      <c r="AU211" s="16" t="s">
        <v>85</v>
      </c>
    </row>
    <row r="212" spans="1:65" s="13" customFormat="1" ht="11.25">
      <c r="B212" s="209"/>
      <c r="C212" s="210"/>
      <c r="D212" s="203" t="s">
        <v>173</v>
      </c>
      <c r="E212" s="211" t="s">
        <v>1</v>
      </c>
      <c r="F212" s="212" t="s">
        <v>283</v>
      </c>
      <c r="G212" s="210"/>
      <c r="H212" s="213">
        <v>319</v>
      </c>
      <c r="I212" s="214"/>
      <c r="J212" s="210"/>
      <c r="K212" s="210"/>
      <c r="L212" s="215"/>
      <c r="M212" s="216"/>
      <c r="N212" s="217"/>
      <c r="O212" s="217"/>
      <c r="P212" s="217"/>
      <c r="Q212" s="217"/>
      <c r="R212" s="217"/>
      <c r="S212" s="217"/>
      <c r="T212" s="218"/>
      <c r="AT212" s="219" t="s">
        <v>173</v>
      </c>
      <c r="AU212" s="219" t="s">
        <v>85</v>
      </c>
      <c r="AV212" s="13" t="s">
        <v>85</v>
      </c>
      <c r="AW212" s="13" t="s">
        <v>34</v>
      </c>
      <c r="AX212" s="13" t="s">
        <v>83</v>
      </c>
      <c r="AY212" s="219" t="s">
        <v>133</v>
      </c>
    </row>
    <row r="213" spans="1:65" s="2" customFormat="1" ht="16.5" customHeight="1">
      <c r="A213" s="33"/>
      <c r="B213" s="34"/>
      <c r="C213" s="190" t="s">
        <v>284</v>
      </c>
      <c r="D213" s="190" t="s">
        <v>136</v>
      </c>
      <c r="E213" s="191" t="s">
        <v>285</v>
      </c>
      <c r="F213" s="192" t="s">
        <v>286</v>
      </c>
      <c r="G213" s="193" t="s">
        <v>180</v>
      </c>
      <c r="H213" s="194">
        <v>404.29300000000001</v>
      </c>
      <c r="I213" s="195"/>
      <c r="J213" s="196">
        <f>ROUND(I213*H213,2)</f>
        <v>0</v>
      </c>
      <c r="K213" s="192" t="s">
        <v>140</v>
      </c>
      <c r="L213" s="38"/>
      <c r="M213" s="197" t="s">
        <v>1</v>
      </c>
      <c r="N213" s="198" t="s">
        <v>42</v>
      </c>
      <c r="O213" s="70"/>
      <c r="P213" s="199">
        <f>O213*H213</f>
        <v>0</v>
      </c>
      <c r="Q213" s="199">
        <v>0</v>
      </c>
      <c r="R213" s="199">
        <f>Q213*H213</f>
        <v>0</v>
      </c>
      <c r="S213" s="199">
        <v>0</v>
      </c>
      <c r="T213" s="200">
        <f>S213*H213</f>
        <v>0</v>
      </c>
      <c r="U213" s="33"/>
      <c r="V213" s="33"/>
      <c r="W213" s="33"/>
      <c r="X213" s="33"/>
      <c r="Y213" s="33"/>
      <c r="Z213" s="33"/>
      <c r="AA213" s="33"/>
      <c r="AB213" s="33"/>
      <c r="AC213" s="33"/>
      <c r="AD213" s="33"/>
      <c r="AE213" s="33"/>
      <c r="AR213" s="201" t="s">
        <v>141</v>
      </c>
      <c r="AT213" s="201" t="s">
        <v>136</v>
      </c>
      <c r="AU213" s="201" t="s">
        <v>85</v>
      </c>
      <c r="AY213" s="16" t="s">
        <v>133</v>
      </c>
      <c r="BE213" s="202">
        <f>IF(N213="základní",J213,0)</f>
        <v>0</v>
      </c>
      <c r="BF213" s="202">
        <f>IF(N213="snížená",J213,0)</f>
        <v>0</v>
      </c>
      <c r="BG213" s="202">
        <f>IF(N213="zákl. přenesená",J213,0)</f>
        <v>0</v>
      </c>
      <c r="BH213" s="202">
        <f>IF(N213="sníž. přenesená",J213,0)</f>
        <v>0</v>
      </c>
      <c r="BI213" s="202">
        <f>IF(N213="nulová",J213,0)</f>
        <v>0</v>
      </c>
      <c r="BJ213" s="16" t="s">
        <v>83</v>
      </c>
      <c r="BK213" s="202">
        <f>ROUND(I213*H213,2)</f>
        <v>0</v>
      </c>
      <c r="BL213" s="16" t="s">
        <v>141</v>
      </c>
      <c r="BM213" s="201" t="s">
        <v>287</v>
      </c>
    </row>
    <row r="214" spans="1:65" s="2" customFormat="1" ht="39">
      <c r="A214" s="33"/>
      <c r="B214" s="34"/>
      <c r="C214" s="35"/>
      <c r="D214" s="203" t="s">
        <v>143</v>
      </c>
      <c r="E214" s="35"/>
      <c r="F214" s="204" t="s">
        <v>288</v>
      </c>
      <c r="G214" s="35"/>
      <c r="H214" s="35"/>
      <c r="I214" s="205"/>
      <c r="J214" s="35"/>
      <c r="K214" s="35"/>
      <c r="L214" s="38"/>
      <c r="M214" s="206"/>
      <c r="N214" s="207"/>
      <c r="O214" s="70"/>
      <c r="P214" s="70"/>
      <c r="Q214" s="70"/>
      <c r="R214" s="70"/>
      <c r="S214" s="70"/>
      <c r="T214" s="71"/>
      <c r="U214" s="33"/>
      <c r="V214" s="33"/>
      <c r="W214" s="33"/>
      <c r="X214" s="33"/>
      <c r="Y214" s="33"/>
      <c r="Z214" s="33"/>
      <c r="AA214" s="33"/>
      <c r="AB214" s="33"/>
      <c r="AC214" s="33"/>
      <c r="AD214" s="33"/>
      <c r="AE214" s="33"/>
      <c r="AT214" s="16" t="s">
        <v>143</v>
      </c>
      <c r="AU214" s="16" t="s">
        <v>85</v>
      </c>
    </row>
    <row r="215" spans="1:65" s="13" customFormat="1" ht="11.25">
      <c r="B215" s="209"/>
      <c r="C215" s="210"/>
      <c r="D215" s="203" t="s">
        <v>173</v>
      </c>
      <c r="E215" s="211" t="s">
        <v>1</v>
      </c>
      <c r="F215" s="212" t="s">
        <v>289</v>
      </c>
      <c r="G215" s="210"/>
      <c r="H215" s="213">
        <v>404.29300000000001</v>
      </c>
      <c r="I215" s="214"/>
      <c r="J215" s="210"/>
      <c r="K215" s="210"/>
      <c r="L215" s="215"/>
      <c r="M215" s="216"/>
      <c r="N215" s="217"/>
      <c r="O215" s="217"/>
      <c r="P215" s="217"/>
      <c r="Q215" s="217"/>
      <c r="R215" s="217"/>
      <c r="S215" s="217"/>
      <c r="T215" s="218"/>
      <c r="AT215" s="219" t="s">
        <v>173</v>
      </c>
      <c r="AU215" s="219" t="s">
        <v>85</v>
      </c>
      <c r="AV215" s="13" t="s">
        <v>85</v>
      </c>
      <c r="AW215" s="13" t="s">
        <v>34</v>
      </c>
      <c r="AX215" s="13" t="s">
        <v>83</v>
      </c>
      <c r="AY215" s="219" t="s">
        <v>133</v>
      </c>
    </row>
    <row r="216" spans="1:65" s="2" customFormat="1" ht="16.5" customHeight="1">
      <c r="A216" s="33"/>
      <c r="B216" s="34"/>
      <c r="C216" s="190" t="s">
        <v>290</v>
      </c>
      <c r="D216" s="190" t="s">
        <v>136</v>
      </c>
      <c r="E216" s="191" t="s">
        <v>291</v>
      </c>
      <c r="F216" s="192" t="s">
        <v>292</v>
      </c>
      <c r="G216" s="193" t="s">
        <v>139</v>
      </c>
      <c r="H216" s="194">
        <v>66.459999999999994</v>
      </c>
      <c r="I216" s="195"/>
      <c r="J216" s="196">
        <f>ROUND(I216*H216,2)</f>
        <v>0</v>
      </c>
      <c r="K216" s="192" t="s">
        <v>140</v>
      </c>
      <c r="L216" s="38"/>
      <c r="M216" s="197" t="s">
        <v>1</v>
      </c>
      <c r="N216" s="198" t="s">
        <v>42</v>
      </c>
      <c r="O216" s="70"/>
      <c r="P216" s="199">
        <f>O216*H216</f>
        <v>0</v>
      </c>
      <c r="Q216" s="199">
        <v>0</v>
      </c>
      <c r="R216" s="199">
        <f>Q216*H216</f>
        <v>0</v>
      </c>
      <c r="S216" s="199">
        <v>0</v>
      </c>
      <c r="T216" s="200">
        <f>S216*H216</f>
        <v>0</v>
      </c>
      <c r="U216" s="33"/>
      <c r="V216" s="33"/>
      <c r="W216" s="33"/>
      <c r="X216" s="33"/>
      <c r="Y216" s="33"/>
      <c r="Z216" s="33"/>
      <c r="AA216" s="33"/>
      <c r="AB216" s="33"/>
      <c r="AC216" s="33"/>
      <c r="AD216" s="33"/>
      <c r="AE216" s="33"/>
      <c r="AR216" s="201" t="s">
        <v>141</v>
      </c>
      <c r="AT216" s="201" t="s">
        <v>136</v>
      </c>
      <c r="AU216" s="201" t="s">
        <v>85</v>
      </c>
      <c r="AY216" s="16" t="s">
        <v>133</v>
      </c>
      <c r="BE216" s="202">
        <f>IF(N216="základní",J216,0)</f>
        <v>0</v>
      </c>
      <c r="BF216" s="202">
        <f>IF(N216="snížená",J216,0)</f>
        <v>0</v>
      </c>
      <c r="BG216" s="202">
        <f>IF(N216="zákl. přenesená",J216,0)</f>
        <v>0</v>
      </c>
      <c r="BH216" s="202">
        <f>IF(N216="sníž. přenesená",J216,0)</f>
        <v>0</v>
      </c>
      <c r="BI216" s="202">
        <f>IF(N216="nulová",J216,0)</f>
        <v>0</v>
      </c>
      <c r="BJ216" s="16" t="s">
        <v>83</v>
      </c>
      <c r="BK216" s="202">
        <f>ROUND(I216*H216,2)</f>
        <v>0</v>
      </c>
      <c r="BL216" s="16" t="s">
        <v>141</v>
      </c>
      <c r="BM216" s="201" t="s">
        <v>293</v>
      </c>
    </row>
    <row r="217" spans="1:65" s="2" customFormat="1" ht="29.25">
      <c r="A217" s="33"/>
      <c r="B217" s="34"/>
      <c r="C217" s="35"/>
      <c r="D217" s="203" t="s">
        <v>143</v>
      </c>
      <c r="E217" s="35"/>
      <c r="F217" s="204" t="s">
        <v>294</v>
      </c>
      <c r="G217" s="35"/>
      <c r="H217" s="35"/>
      <c r="I217" s="205"/>
      <c r="J217" s="35"/>
      <c r="K217" s="35"/>
      <c r="L217" s="38"/>
      <c r="M217" s="206"/>
      <c r="N217" s="207"/>
      <c r="O217" s="70"/>
      <c r="P217" s="70"/>
      <c r="Q217" s="70"/>
      <c r="R217" s="70"/>
      <c r="S217" s="70"/>
      <c r="T217" s="71"/>
      <c r="U217" s="33"/>
      <c r="V217" s="33"/>
      <c r="W217" s="33"/>
      <c r="X217" s="33"/>
      <c r="Y217" s="33"/>
      <c r="Z217" s="33"/>
      <c r="AA217" s="33"/>
      <c r="AB217" s="33"/>
      <c r="AC217" s="33"/>
      <c r="AD217" s="33"/>
      <c r="AE217" s="33"/>
      <c r="AT217" s="16" t="s">
        <v>143</v>
      </c>
      <c r="AU217" s="16" t="s">
        <v>85</v>
      </c>
    </row>
    <row r="218" spans="1:65" s="2" customFormat="1" ht="16.5" customHeight="1">
      <c r="A218" s="33"/>
      <c r="B218" s="34"/>
      <c r="C218" s="190" t="s">
        <v>295</v>
      </c>
      <c r="D218" s="190" t="s">
        <v>136</v>
      </c>
      <c r="E218" s="191" t="s">
        <v>296</v>
      </c>
      <c r="F218" s="192" t="s">
        <v>297</v>
      </c>
      <c r="G218" s="193" t="s">
        <v>147</v>
      </c>
      <c r="H218" s="194">
        <v>4</v>
      </c>
      <c r="I218" s="195"/>
      <c r="J218" s="196">
        <f>ROUND(I218*H218,2)</f>
        <v>0</v>
      </c>
      <c r="K218" s="192" t="s">
        <v>140</v>
      </c>
      <c r="L218" s="38"/>
      <c r="M218" s="197" t="s">
        <v>1</v>
      </c>
      <c r="N218" s="198" t="s">
        <v>42</v>
      </c>
      <c r="O218" s="70"/>
      <c r="P218" s="199">
        <f>O218*H218</f>
        <v>0</v>
      </c>
      <c r="Q218" s="199">
        <v>0</v>
      </c>
      <c r="R218" s="199">
        <f>Q218*H218</f>
        <v>0</v>
      </c>
      <c r="S218" s="199">
        <v>0</v>
      </c>
      <c r="T218" s="200">
        <f>S218*H218</f>
        <v>0</v>
      </c>
      <c r="U218" s="33"/>
      <c r="V218" s="33"/>
      <c r="W218" s="33"/>
      <c r="X218" s="33"/>
      <c r="Y218" s="33"/>
      <c r="Z218" s="33"/>
      <c r="AA218" s="33"/>
      <c r="AB218" s="33"/>
      <c r="AC218" s="33"/>
      <c r="AD218" s="33"/>
      <c r="AE218" s="33"/>
      <c r="AR218" s="201" t="s">
        <v>141</v>
      </c>
      <c r="AT218" s="201" t="s">
        <v>136</v>
      </c>
      <c r="AU218" s="201" t="s">
        <v>85</v>
      </c>
      <c r="AY218" s="16" t="s">
        <v>133</v>
      </c>
      <c r="BE218" s="202">
        <f>IF(N218="základní",J218,0)</f>
        <v>0</v>
      </c>
      <c r="BF218" s="202">
        <f>IF(N218="snížená",J218,0)</f>
        <v>0</v>
      </c>
      <c r="BG218" s="202">
        <f>IF(N218="zákl. přenesená",J218,0)</f>
        <v>0</v>
      </c>
      <c r="BH218" s="202">
        <f>IF(N218="sníž. přenesená",J218,0)</f>
        <v>0</v>
      </c>
      <c r="BI218" s="202">
        <f>IF(N218="nulová",J218,0)</f>
        <v>0</v>
      </c>
      <c r="BJ218" s="16" t="s">
        <v>83</v>
      </c>
      <c r="BK218" s="202">
        <f>ROUND(I218*H218,2)</f>
        <v>0</v>
      </c>
      <c r="BL218" s="16" t="s">
        <v>141</v>
      </c>
      <c r="BM218" s="201" t="s">
        <v>298</v>
      </c>
    </row>
    <row r="219" spans="1:65" s="2" customFormat="1" ht="29.25">
      <c r="A219" s="33"/>
      <c r="B219" s="34"/>
      <c r="C219" s="35"/>
      <c r="D219" s="203" t="s">
        <v>143</v>
      </c>
      <c r="E219" s="35"/>
      <c r="F219" s="204" t="s">
        <v>299</v>
      </c>
      <c r="G219" s="35"/>
      <c r="H219" s="35"/>
      <c r="I219" s="205"/>
      <c r="J219" s="35"/>
      <c r="K219" s="35"/>
      <c r="L219" s="38"/>
      <c r="M219" s="206"/>
      <c r="N219" s="207"/>
      <c r="O219" s="70"/>
      <c r="P219" s="70"/>
      <c r="Q219" s="70"/>
      <c r="R219" s="70"/>
      <c r="S219" s="70"/>
      <c r="T219" s="71"/>
      <c r="U219" s="33"/>
      <c r="V219" s="33"/>
      <c r="W219" s="33"/>
      <c r="X219" s="33"/>
      <c r="Y219" s="33"/>
      <c r="Z219" s="33"/>
      <c r="AA219" s="33"/>
      <c r="AB219" s="33"/>
      <c r="AC219" s="33"/>
      <c r="AD219" s="33"/>
      <c r="AE219" s="33"/>
      <c r="AT219" s="16" t="s">
        <v>143</v>
      </c>
      <c r="AU219" s="16" t="s">
        <v>85</v>
      </c>
    </row>
    <row r="220" spans="1:65" s="2" customFormat="1" ht="16.5" customHeight="1">
      <c r="A220" s="33"/>
      <c r="B220" s="34"/>
      <c r="C220" s="190" t="s">
        <v>300</v>
      </c>
      <c r="D220" s="190" t="s">
        <v>136</v>
      </c>
      <c r="E220" s="191" t="s">
        <v>301</v>
      </c>
      <c r="F220" s="192" t="s">
        <v>302</v>
      </c>
      <c r="G220" s="193" t="s">
        <v>147</v>
      </c>
      <c r="H220" s="194">
        <v>16</v>
      </c>
      <c r="I220" s="195"/>
      <c r="J220" s="196">
        <f>ROUND(I220*H220,2)</f>
        <v>0</v>
      </c>
      <c r="K220" s="192" t="s">
        <v>140</v>
      </c>
      <c r="L220" s="38"/>
      <c r="M220" s="197" t="s">
        <v>1</v>
      </c>
      <c r="N220" s="198" t="s">
        <v>42</v>
      </c>
      <c r="O220" s="70"/>
      <c r="P220" s="199">
        <f>O220*H220</f>
        <v>0</v>
      </c>
      <c r="Q220" s="199">
        <v>0</v>
      </c>
      <c r="R220" s="199">
        <f>Q220*H220</f>
        <v>0</v>
      </c>
      <c r="S220" s="199">
        <v>0</v>
      </c>
      <c r="T220" s="200">
        <f>S220*H220</f>
        <v>0</v>
      </c>
      <c r="U220" s="33"/>
      <c r="V220" s="33"/>
      <c r="W220" s="33"/>
      <c r="X220" s="33"/>
      <c r="Y220" s="33"/>
      <c r="Z220" s="33"/>
      <c r="AA220" s="33"/>
      <c r="AB220" s="33"/>
      <c r="AC220" s="33"/>
      <c r="AD220" s="33"/>
      <c r="AE220" s="33"/>
      <c r="AR220" s="201" t="s">
        <v>141</v>
      </c>
      <c r="AT220" s="201" t="s">
        <v>136</v>
      </c>
      <c r="AU220" s="201" t="s">
        <v>85</v>
      </c>
      <c r="AY220" s="16" t="s">
        <v>133</v>
      </c>
      <c r="BE220" s="202">
        <f>IF(N220="základní",J220,0)</f>
        <v>0</v>
      </c>
      <c r="BF220" s="202">
        <f>IF(N220="snížená",J220,0)</f>
        <v>0</v>
      </c>
      <c r="BG220" s="202">
        <f>IF(N220="zákl. přenesená",J220,0)</f>
        <v>0</v>
      </c>
      <c r="BH220" s="202">
        <f>IF(N220="sníž. přenesená",J220,0)</f>
        <v>0</v>
      </c>
      <c r="BI220" s="202">
        <f>IF(N220="nulová",J220,0)</f>
        <v>0</v>
      </c>
      <c r="BJ220" s="16" t="s">
        <v>83</v>
      </c>
      <c r="BK220" s="202">
        <f>ROUND(I220*H220,2)</f>
        <v>0</v>
      </c>
      <c r="BL220" s="16" t="s">
        <v>141</v>
      </c>
      <c r="BM220" s="201" t="s">
        <v>303</v>
      </c>
    </row>
    <row r="221" spans="1:65" s="2" customFormat="1" ht="19.5">
      <c r="A221" s="33"/>
      <c r="B221" s="34"/>
      <c r="C221" s="35"/>
      <c r="D221" s="203" t="s">
        <v>143</v>
      </c>
      <c r="E221" s="35"/>
      <c r="F221" s="204" t="s">
        <v>304</v>
      </c>
      <c r="G221" s="35"/>
      <c r="H221" s="35"/>
      <c r="I221" s="205"/>
      <c r="J221" s="35"/>
      <c r="K221" s="35"/>
      <c r="L221" s="38"/>
      <c r="M221" s="206"/>
      <c r="N221" s="207"/>
      <c r="O221" s="70"/>
      <c r="P221" s="70"/>
      <c r="Q221" s="70"/>
      <c r="R221" s="70"/>
      <c r="S221" s="70"/>
      <c r="T221" s="71"/>
      <c r="U221" s="33"/>
      <c r="V221" s="33"/>
      <c r="W221" s="33"/>
      <c r="X221" s="33"/>
      <c r="Y221" s="33"/>
      <c r="Z221" s="33"/>
      <c r="AA221" s="33"/>
      <c r="AB221" s="33"/>
      <c r="AC221" s="33"/>
      <c r="AD221" s="33"/>
      <c r="AE221" s="33"/>
      <c r="AT221" s="16" t="s">
        <v>143</v>
      </c>
      <c r="AU221" s="16" t="s">
        <v>85</v>
      </c>
    </row>
    <row r="222" spans="1:65" s="2" customFormat="1" ht="16.5" customHeight="1">
      <c r="A222" s="33"/>
      <c r="B222" s="34"/>
      <c r="C222" s="190" t="s">
        <v>305</v>
      </c>
      <c r="D222" s="190" t="s">
        <v>136</v>
      </c>
      <c r="E222" s="191" t="s">
        <v>306</v>
      </c>
      <c r="F222" s="192" t="s">
        <v>307</v>
      </c>
      <c r="G222" s="193" t="s">
        <v>139</v>
      </c>
      <c r="H222" s="194">
        <v>48</v>
      </c>
      <c r="I222" s="195"/>
      <c r="J222" s="196">
        <f>ROUND(I222*H222,2)</f>
        <v>0</v>
      </c>
      <c r="K222" s="192" t="s">
        <v>140</v>
      </c>
      <c r="L222" s="38"/>
      <c r="M222" s="197" t="s">
        <v>1</v>
      </c>
      <c r="N222" s="198" t="s">
        <v>42</v>
      </c>
      <c r="O222" s="70"/>
      <c r="P222" s="199">
        <f>O222*H222</f>
        <v>0</v>
      </c>
      <c r="Q222" s="199">
        <v>0</v>
      </c>
      <c r="R222" s="199">
        <f>Q222*H222</f>
        <v>0</v>
      </c>
      <c r="S222" s="199">
        <v>0</v>
      </c>
      <c r="T222" s="200">
        <f>S222*H222</f>
        <v>0</v>
      </c>
      <c r="U222" s="33"/>
      <c r="V222" s="33"/>
      <c r="W222" s="33"/>
      <c r="X222" s="33"/>
      <c r="Y222" s="33"/>
      <c r="Z222" s="33"/>
      <c r="AA222" s="33"/>
      <c r="AB222" s="33"/>
      <c r="AC222" s="33"/>
      <c r="AD222" s="33"/>
      <c r="AE222" s="33"/>
      <c r="AR222" s="201" t="s">
        <v>141</v>
      </c>
      <c r="AT222" s="201" t="s">
        <v>136</v>
      </c>
      <c r="AU222" s="201" t="s">
        <v>85</v>
      </c>
      <c r="AY222" s="16" t="s">
        <v>133</v>
      </c>
      <c r="BE222" s="202">
        <f>IF(N222="základní",J222,0)</f>
        <v>0</v>
      </c>
      <c r="BF222" s="202">
        <f>IF(N222="snížená",J222,0)</f>
        <v>0</v>
      </c>
      <c r="BG222" s="202">
        <f>IF(N222="zákl. přenesená",J222,0)</f>
        <v>0</v>
      </c>
      <c r="BH222" s="202">
        <f>IF(N222="sníž. přenesená",J222,0)</f>
        <v>0</v>
      </c>
      <c r="BI222" s="202">
        <f>IF(N222="nulová",J222,0)</f>
        <v>0</v>
      </c>
      <c r="BJ222" s="16" t="s">
        <v>83</v>
      </c>
      <c r="BK222" s="202">
        <f>ROUND(I222*H222,2)</f>
        <v>0</v>
      </c>
      <c r="BL222" s="16" t="s">
        <v>141</v>
      </c>
      <c r="BM222" s="201" t="s">
        <v>308</v>
      </c>
    </row>
    <row r="223" spans="1:65" s="2" customFormat="1" ht="39">
      <c r="A223" s="33"/>
      <c r="B223" s="34"/>
      <c r="C223" s="35"/>
      <c r="D223" s="203" t="s">
        <v>143</v>
      </c>
      <c r="E223" s="35"/>
      <c r="F223" s="204" t="s">
        <v>309</v>
      </c>
      <c r="G223" s="35"/>
      <c r="H223" s="35"/>
      <c r="I223" s="205"/>
      <c r="J223" s="35"/>
      <c r="K223" s="35"/>
      <c r="L223" s="38"/>
      <c r="M223" s="206"/>
      <c r="N223" s="207"/>
      <c r="O223" s="70"/>
      <c r="P223" s="70"/>
      <c r="Q223" s="70"/>
      <c r="R223" s="70"/>
      <c r="S223" s="70"/>
      <c r="T223" s="71"/>
      <c r="U223" s="33"/>
      <c r="V223" s="33"/>
      <c r="W223" s="33"/>
      <c r="X223" s="33"/>
      <c r="Y223" s="33"/>
      <c r="Z223" s="33"/>
      <c r="AA223" s="33"/>
      <c r="AB223" s="33"/>
      <c r="AC223" s="33"/>
      <c r="AD223" s="33"/>
      <c r="AE223" s="33"/>
      <c r="AT223" s="16" t="s">
        <v>143</v>
      </c>
      <c r="AU223" s="16" t="s">
        <v>85</v>
      </c>
    </row>
    <row r="224" spans="1:65" s="13" customFormat="1" ht="11.25">
      <c r="B224" s="209"/>
      <c r="C224" s="210"/>
      <c r="D224" s="203" t="s">
        <v>173</v>
      </c>
      <c r="E224" s="211" t="s">
        <v>1</v>
      </c>
      <c r="F224" s="212" t="s">
        <v>310</v>
      </c>
      <c r="G224" s="210"/>
      <c r="H224" s="213">
        <v>48</v>
      </c>
      <c r="I224" s="214"/>
      <c r="J224" s="210"/>
      <c r="K224" s="210"/>
      <c r="L224" s="215"/>
      <c r="M224" s="216"/>
      <c r="N224" s="217"/>
      <c r="O224" s="217"/>
      <c r="P224" s="217"/>
      <c r="Q224" s="217"/>
      <c r="R224" s="217"/>
      <c r="S224" s="217"/>
      <c r="T224" s="218"/>
      <c r="AT224" s="219" t="s">
        <v>173</v>
      </c>
      <c r="AU224" s="219" t="s">
        <v>85</v>
      </c>
      <c r="AV224" s="13" t="s">
        <v>85</v>
      </c>
      <c r="AW224" s="13" t="s">
        <v>34</v>
      </c>
      <c r="AX224" s="13" t="s">
        <v>83</v>
      </c>
      <c r="AY224" s="219" t="s">
        <v>133</v>
      </c>
    </row>
    <row r="225" spans="1:65" s="2" customFormat="1" ht="16.5" customHeight="1">
      <c r="A225" s="33"/>
      <c r="B225" s="34"/>
      <c r="C225" s="190" t="s">
        <v>311</v>
      </c>
      <c r="D225" s="190" t="s">
        <v>136</v>
      </c>
      <c r="E225" s="191" t="s">
        <v>312</v>
      </c>
      <c r="F225" s="192" t="s">
        <v>313</v>
      </c>
      <c r="G225" s="193" t="s">
        <v>147</v>
      </c>
      <c r="H225" s="194">
        <v>3</v>
      </c>
      <c r="I225" s="195"/>
      <c r="J225" s="196">
        <f>ROUND(I225*H225,2)</f>
        <v>0</v>
      </c>
      <c r="K225" s="192" t="s">
        <v>140</v>
      </c>
      <c r="L225" s="38"/>
      <c r="M225" s="197" t="s">
        <v>1</v>
      </c>
      <c r="N225" s="198" t="s">
        <v>42</v>
      </c>
      <c r="O225" s="70"/>
      <c r="P225" s="199">
        <f>O225*H225</f>
        <v>0</v>
      </c>
      <c r="Q225" s="199">
        <v>0</v>
      </c>
      <c r="R225" s="199">
        <f>Q225*H225</f>
        <v>0</v>
      </c>
      <c r="S225" s="199">
        <v>0</v>
      </c>
      <c r="T225" s="200">
        <f>S225*H225</f>
        <v>0</v>
      </c>
      <c r="U225" s="33"/>
      <c r="V225" s="33"/>
      <c r="W225" s="33"/>
      <c r="X225" s="33"/>
      <c r="Y225" s="33"/>
      <c r="Z225" s="33"/>
      <c r="AA225" s="33"/>
      <c r="AB225" s="33"/>
      <c r="AC225" s="33"/>
      <c r="AD225" s="33"/>
      <c r="AE225" s="33"/>
      <c r="AR225" s="201" t="s">
        <v>141</v>
      </c>
      <c r="AT225" s="201" t="s">
        <v>136</v>
      </c>
      <c r="AU225" s="201" t="s">
        <v>85</v>
      </c>
      <c r="AY225" s="16" t="s">
        <v>133</v>
      </c>
      <c r="BE225" s="202">
        <f>IF(N225="základní",J225,0)</f>
        <v>0</v>
      </c>
      <c r="BF225" s="202">
        <f>IF(N225="snížená",J225,0)</f>
        <v>0</v>
      </c>
      <c r="BG225" s="202">
        <f>IF(N225="zákl. přenesená",J225,0)</f>
        <v>0</v>
      </c>
      <c r="BH225" s="202">
        <f>IF(N225="sníž. přenesená",J225,0)</f>
        <v>0</v>
      </c>
      <c r="BI225" s="202">
        <f>IF(N225="nulová",J225,0)</f>
        <v>0</v>
      </c>
      <c r="BJ225" s="16" t="s">
        <v>83</v>
      </c>
      <c r="BK225" s="202">
        <f>ROUND(I225*H225,2)</f>
        <v>0</v>
      </c>
      <c r="BL225" s="16" t="s">
        <v>141</v>
      </c>
      <c r="BM225" s="201" t="s">
        <v>314</v>
      </c>
    </row>
    <row r="226" spans="1:65" s="2" customFormat="1" ht="29.25">
      <c r="A226" s="33"/>
      <c r="B226" s="34"/>
      <c r="C226" s="35"/>
      <c r="D226" s="203" t="s">
        <v>143</v>
      </c>
      <c r="E226" s="35"/>
      <c r="F226" s="204" t="s">
        <v>315</v>
      </c>
      <c r="G226" s="35"/>
      <c r="H226" s="35"/>
      <c r="I226" s="205"/>
      <c r="J226" s="35"/>
      <c r="K226" s="35"/>
      <c r="L226" s="38"/>
      <c r="M226" s="206"/>
      <c r="N226" s="207"/>
      <c r="O226" s="70"/>
      <c r="P226" s="70"/>
      <c r="Q226" s="70"/>
      <c r="R226" s="70"/>
      <c r="S226" s="70"/>
      <c r="T226" s="71"/>
      <c r="U226" s="33"/>
      <c r="V226" s="33"/>
      <c r="W226" s="33"/>
      <c r="X226" s="33"/>
      <c r="Y226" s="33"/>
      <c r="Z226" s="33"/>
      <c r="AA226" s="33"/>
      <c r="AB226" s="33"/>
      <c r="AC226" s="33"/>
      <c r="AD226" s="33"/>
      <c r="AE226" s="33"/>
      <c r="AT226" s="16" t="s">
        <v>143</v>
      </c>
      <c r="AU226" s="16" t="s">
        <v>85</v>
      </c>
    </row>
    <row r="227" spans="1:65" s="2" customFormat="1" ht="16.5" customHeight="1">
      <c r="A227" s="33"/>
      <c r="B227" s="34"/>
      <c r="C227" s="190" t="s">
        <v>316</v>
      </c>
      <c r="D227" s="190" t="s">
        <v>136</v>
      </c>
      <c r="E227" s="191" t="s">
        <v>317</v>
      </c>
      <c r="F227" s="192" t="s">
        <v>318</v>
      </c>
      <c r="G227" s="193" t="s">
        <v>170</v>
      </c>
      <c r="H227" s="194">
        <v>17.62</v>
      </c>
      <c r="I227" s="195"/>
      <c r="J227" s="196">
        <f>ROUND(I227*H227,2)</f>
        <v>0</v>
      </c>
      <c r="K227" s="192" t="s">
        <v>140</v>
      </c>
      <c r="L227" s="38"/>
      <c r="M227" s="197" t="s">
        <v>1</v>
      </c>
      <c r="N227" s="198" t="s">
        <v>42</v>
      </c>
      <c r="O227" s="70"/>
      <c r="P227" s="199">
        <f>O227*H227</f>
        <v>0</v>
      </c>
      <c r="Q227" s="199">
        <v>0</v>
      </c>
      <c r="R227" s="199">
        <f>Q227*H227</f>
        <v>0</v>
      </c>
      <c r="S227" s="199">
        <v>0</v>
      </c>
      <c r="T227" s="200">
        <f>S227*H227</f>
        <v>0</v>
      </c>
      <c r="U227" s="33"/>
      <c r="V227" s="33"/>
      <c r="W227" s="33"/>
      <c r="X227" s="33"/>
      <c r="Y227" s="33"/>
      <c r="Z227" s="33"/>
      <c r="AA227" s="33"/>
      <c r="AB227" s="33"/>
      <c r="AC227" s="33"/>
      <c r="AD227" s="33"/>
      <c r="AE227" s="33"/>
      <c r="AR227" s="201" t="s">
        <v>141</v>
      </c>
      <c r="AT227" s="201" t="s">
        <v>136</v>
      </c>
      <c r="AU227" s="201" t="s">
        <v>85</v>
      </c>
      <c r="AY227" s="16" t="s">
        <v>133</v>
      </c>
      <c r="BE227" s="202">
        <f>IF(N227="základní",J227,0)</f>
        <v>0</v>
      </c>
      <c r="BF227" s="202">
        <f>IF(N227="snížená",J227,0)</f>
        <v>0</v>
      </c>
      <c r="BG227" s="202">
        <f>IF(N227="zákl. přenesená",J227,0)</f>
        <v>0</v>
      </c>
      <c r="BH227" s="202">
        <f>IF(N227="sníž. přenesená",J227,0)</f>
        <v>0</v>
      </c>
      <c r="BI227" s="202">
        <f>IF(N227="nulová",J227,0)</f>
        <v>0</v>
      </c>
      <c r="BJ227" s="16" t="s">
        <v>83</v>
      </c>
      <c r="BK227" s="202">
        <f>ROUND(I227*H227,2)</f>
        <v>0</v>
      </c>
      <c r="BL227" s="16" t="s">
        <v>141</v>
      </c>
      <c r="BM227" s="201" t="s">
        <v>319</v>
      </c>
    </row>
    <row r="228" spans="1:65" s="2" customFormat="1" ht="19.5">
      <c r="A228" s="33"/>
      <c r="B228" s="34"/>
      <c r="C228" s="35"/>
      <c r="D228" s="203" t="s">
        <v>143</v>
      </c>
      <c r="E228" s="35"/>
      <c r="F228" s="204" t="s">
        <v>320</v>
      </c>
      <c r="G228" s="35"/>
      <c r="H228" s="35"/>
      <c r="I228" s="205"/>
      <c r="J228" s="35"/>
      <c r="K228" s="35"/>
      <c r="L228" s="38"/>
      <c r="M228" s="206"/>
      <c r="N228" s="207"/>
      <c r="O228" s="70"/>
      <c r="P228" s="70"/>
      <c r="Q228" s="70"/>
      <c r="R228" s="70"/>
      <c r="S228" s="70"/>
      <c r="T228" s="71"/>
      <c r="U228" s="33"/>
      <c r="V228" s="33"/>
      <c r="W228" s="33"/>
      <c r="X228" s="33"/>
      <c r="Y228" s="33"/>
      <c r="Z228" s="33"/>
      <c r="AA228" s="33"/>
      <c r="AB228" s="33"/>
      <c r="AC228" s="33"/>
      <c r="AD228" s="33"/>
      <c r="AE228" s="33"/>
      <c r="AT228" s="16" t="s">
        <v>143</v>
      </c>
      <c r="AU228" s="16" t="s">
        <v>85</v>
      </c>
    </row>
    <row r="229" spans="1:65" s="13" customFormat="1" ht="11.25">
      <c r="B229" s="209"/>
      <c r="C229" s="210"/>
      <c r="D229" s="203" t="s">
        <v>173</v>
      </c>
      <c r="E229" s="211" t="s">
        <v>1</v>
      </c>
      <c r="F229" s="212" t="s">
        <v>321</v>
      </c>
      <c r="G229" s="210"/>
      <c r="H229" s="213">
        <v>17.62</v>
      </c>
      <c r="I229" s="214"/>
      <c r="J229" s="210"/>
      <c r="K229" s="210"/>
      <c r="L229" s="215"/>
      <c r="M229" s="216"/>
      <c r="N229" s="217"/>
      <c r="O229" s="217"/>
      <c r="P229" s="217"/>
      <c r="Q229" s="217"/>
      <c r="R229" s="217"/>
      <c r="S229" s="217"/>
      <c r="T229" s="218"/>
      <c r="AT229" s="219" t="s">
        <v>173</v>
      </c>
      <c r="AU229" s="219" t="s">
        <v>85</v>
      </c>
      <c r="AV229" s="13" t="s">
        <v>85</v>
      </c>
      <c r="AW229" s="13" t="s">
        <v>34</v>
      </c>
      <c r="AX229" s="13" t="s">
        <v>83</v>
      </c>
      <c r="AY229" s="219" t="s">
        <v>133</v>
      </c>
    </row>
    <row r="230" spans="1:65" s="2" customFormat="1" ht="16.5" customHeight="1">
      <c r="A230" s="33"/>
      <c r="B230" s="34"/>
      <c r="C230" s="190" t="s">
        <v>322</v>
      </c>
      <c r="D230" s="190" t="s">
        <v>136</v>
      </c>
      <c r="E230" s="191" t="s">
        <v>323</v>
      </c>
      <c r="F230" s="192" t="s">
        <v>324</v>
      </c>
      <c r="G230" s="193" t="s">
        <v>170</v>
      </c>
      <c r="H230" s="194">
        <v>166.672</v>
      </c>
      <c r="I230" s="195"/>
      <c r="J230" s="196">
        <f>ROUND(I230*H230,2)</f>
        <v>0</v>
      </c>
      <c r="K230" s="192" t="s">
        <v>140</v>
      </c>
      <c r="L230" s="38"/>
      <c r="M230" s="197" t="s">
        <v>1</v>
      </c>
      <c r="N230" s="198" t="s">
        <v>42</v>
      </c>
      <c r="O230" s="70"/>
      <c r="P230" s="199">
        <f>O230*H230</f>
        <v>0</v>
      </c>
      <c r="Q230" s="199">
        <v>0</v>
      </c>
      <c r="R230" s="199">
        <f>Q230*H230</f>
        <v>0</v>
      </c>
      <c r="S230" s="199">
        <v>0</v>
      </c>
      <c r="T230" s="200">
        <f>S230*H230</f>
        <v>0</v>
      </c>
      <c r="U230" s="33"/>
      <c r="V230" s="33"/>
      <c r="W230" s="33"/>
      <c r="X230" s="33"/>
      <c r="Y230" s="33"/>
      <c r="Z230" s="33"/>
      <c r="AA230" s="33"/>
      <c r="AB230" s="33"/>
      <c r="AC230" s="33"/>
      <c r="AD230" s="33"/>
      <c r="AE230" s="33"/>
      <c r="AR230" s="201" t="s">
        <v>141</v>
      </c>
      <c r="AT230" s="201" t="s">
        <v>136</v>
      </c>
      <c r="AU230" s="201" t="s">
        <v>85</v>
      </c>
      <c r="AY230" s="16" t="s">
        <v>133</v>
      </c>
      <c r="BE230" s="202">
        <f>IF(N230="základní",J230,0)</f>
        <v>0</v>
      </c>
      <c r="BF230" s="202">
        <f>IF(N230="snížená",J230,0)</f>
        <v>0</v>
      </c>
      <c r="BG230" s="202">
        <f>IF(N230="zákl. přenesená",J230,0)</f>
        <v>0</v>
      </c>
      <c r="BH230" s="202">
        <f>IF(N230="sníž. přenesená",J230,0)</f>
        <v>0</v>
      </c>
      <c r="BI230" s="202">
        <f>IF(N230="nulová",J230,0)</f>
        <v>0</v>
      </c>
      <c r="BJ230" s="16" t="s">
        <v>83</v>
      </c>
      <c r="BK230" s="202">
        <f>ROUND(I230*H230,2)</f>
        <v>0</v>
      </c>
      <c r="BL230" s="16" t="s">
        <v>141</v>
      </c>
      <c r="BM230" s="201" t="s">
        <v>325</v>
      </c>
    </row>
    <row r="231" spans="1:65" s="2" customFormat="1" ht="19.5">
      <c r="A231" s="33"/>
      <c r="B231" s="34"/>
      <c r="C231" s="35"/>
      <c r="D231" s="203" t="s">
        <v>143</v>
      </c>
      <c r="E231" s="35"/>
      <c r="F231" s="204" t="s">
        <v>326</v>
      </c>
      <c r="G231" s="35"/>
      <c r="H231" s="35"/>
      <c r="I231" s="205"/>
      <c r="J231" s="35"/>
      <c r="K231" s="35"/>
      <c r="L231" s="38"/>
      <c r="M231" s="206"/>
      <c r="N231" s="207"/>
      <c r="O231" s="70"/>
      <c r="P231" s="70"/>
      <c r="Q231" s="70"/>
      <c r="R231" s="70"/>
      <c r="S231" s="70"/>
      <c r="T231" s="71"/>
      <c r="U231" s="33"/>
      <c r="V231" s="33"/>
      <c r="W231" s="33"/>
      <c r="X231" s="33"/>
      <c r="Y231" s="33"/>
      <c r="Z231" s="33"/>
      <c r="AA231" s="33"/>
      <c r="AB231" s="33"/>
      <c r="AC231" s="33"/>
      <c r="AD231" s="33"/>
      <c r="AE231" s="33"/>
      <c r="AT231" s="16" t="s">
        <v>143</v>
      </c>
      <c r="AU231" s="16" t="s">
        <v>85</v>
      </c>
    </row>
    <row r="232" spans="1:65" s="13" customFormat="1" ht="11.25">
      <c r="B232" s="209"/>
      <c r="C232" s="210"/>
      <c r="D232" s="203" t="s">
        <v>173</v>
      </c>
      <c r="E232" s="211" t="s">
        <v>1</v>
      </c>
      <c r="F232" s="212" t="s">
        <v>327</v>
      </c>
      <c r="G232" s="210"/>
      <c r="H232" s="213">
        <v>166.672</v>
      </c>
      <c r="I232" s="214"/>
      <c r="J232" s="210"/>
      <c r="K232" s="210"/>
      <c r="L232" s="215"/>
      <c r="M232" s="216"/>
      <c r="N232" s="217"/>
      <c r="O232" s="217"/>
      <c r="P232" s="217"/>
      <c r="Q232" s="217"/>
      <c r="R232" s="217"/>
      <c r="S232" s="217"/>
      <c r="T232" s="218"/>
      <c r="AT232" s="219" t="s">
        <v>173</v>
      </c>
      <c r="AU232" s="219" t="s">
        <v>85</v>
      </c>
      <c r="AV232" s="13" t="s">
        <v>85</v>
      </c>
      <c r="AW232" s="13" t="s">
        <v>34</v>
      </c>
      <c r="AX232" s="13" t="s">
        <v>83</v>
      </c>
      <c r="AY232" s="219" t="s">
        <v>133</v>
      </c>
    </row>
    <row r="233" spans="1:65" s="2" customFormat="1" ht="16.5" customHeight="1">
      <c r="A233" s="33"/>
      <c r="B233" s="34"/>
      <c r="C233" s="190" t="s">
        <v>328</v>
      </c>
      <c r="D233" s="190" t="s">
        <v>136</v>
      </c>
      <c r="E233" s="191" t="s">
        <v>329</v>
      </c>
      <c r="F233" s="192" t="s">
        <v>330</v>
      </c>
      <c r="G233" s="193" t="s">
        <v>331</v>
      </c>
      <c r="H233" s="194">
        <v>5.2999999999999999E-2</v>
      </c>
      <c r="I233" s="195"/>
      <c r="J233" s="196">
        <f>ROUND(I233*H233,2)</f>
        <v>0</v>
      </c>
      <c r="K233" s="192" t="s">
        <v>140</v>
      </c>
      <c r="L233" s="38"/>
      <c r="M233" s="197" t="s">
        <v>1</v>
      </c>
      <c r="N233" s="198" t="s">
        <v>42</v>
      </c>
      <c r="O233" s="70"/>
      <c r="P233" s="199">
        <f>O233*H233</f>
        <v>0</v>
      </c>
      <c r="Q233" s="199">
        <v>0</v>
      </c>
      <c r="R233" s="199">
        <f>Q233*H233</f>
        <v>0</v>
      </c>
      <c r="S233" s="199">
        <v>0</v>
      </c>
      <c r="T233" s="200">
        <f>S233*H233</f>
        <v>0</v>
      </c>
      <c r="U233" s="33"/>
      <c r="V233" s="33"/>
      <c r="W233" s="33"/>
      <c r="X233" s="33"/>
      <c r="Y233" s="33"/>
      <c r="Z233" s="33"/>
      <c r="AA233" s="33"/>
      <c r="AB233" s="33"/>
      <c r="AC233" s="33"/>
      <c r="AD233" s="33"/>
      <c r="AE233" s="33"/>
      <c r="AR233" s="201" t="s">
        <v>141</v>
      </c>
      <c r="AT233" s="201" t="s">
        <v>136</v>
      </c>
      <c r="AU233" s="201" t="s">
        <v>85</v>
      </c>
      <c r="AY233" s="16" t="s">
        <v>133</v>
      </c>
      <c r="BE233" s="202">
        <f>IF(N233="základní",J233,0)</f>
        <v>0</v>
      </c>
      <c r="BF233" s="202">
        <f>IF(N233="snížená",J233,0)</f>
        <v>0</v>
      </c>
      <c r="BG233" s="202">
        <f>IF(N233="zákl. přenesená",J233,0)</f>
        <v>0</v>
      </c>
      <c r="BH233" s="202">
        <f>IF(N233="sníž. přenesená",J233,0)</f>
        <v>0</v>
      </c>
      <c r="BI233" s="202">
        <f>IF(N233="nulová",J233,0)</f>
        <v>0</v>
      </c>
      <c r="BJ233" s="16" t="s">
        <v>83</v>
      </c>
      <c r="BK233" s="202">
        <f>ROUND(I233*H233,2)</f>
        <v>0</v>
      </c>
      <c r="BL233" s="16" t="s">
        <v>141</v>
      </c>
      <c r="BM233" s="201" t="s">
        <v>332</v>
      </c>
    </row>
    <row r="234" spans="1:65" s="2" customFormat="1" ht="29.25">
      <c r="A234" s="33"/>
      <c r="B234" s="34"/>
      <c r="C234" s="35"/>
      <c r="D234" s="203" t="s">
        <v>143</v>
      </c>
      <c r="E234" s="35"/>
      <c r="F234" s="204" t="s">
        <v>333</v>
      </c>
      <c r="G234" s="35"/>
      <c r="H234" s="35"/>
      <c r="I234" s="205"/>
      <c r="J234" s="35"/>
      <c r="K234" s="35"/>
      <c r="L234" s="38"/>
      <c r="M234" s="206"/>
      <c r="N234" s="207"/>
      <c r="O234" s="70"/>
      <c r="P234" s="70"/>
      <c r="Q234" s="70"/>
      <c r="R234" s="70"/>
      <c r="S234" s="70"/>
      <c r="T234" s="71"/>
      <c r="U234" s="33"/>
      <c r="V234" s="33"/>
      <c r="W234" s="33"/>
      <c r="X234" s="33"/>
      <c r="Y234" s="33"/>
      <c r="Z234" s="33"/>
      <c r="AA234" s="33"/>
      <c r="AB234" s="33"/>
      <c r="AC234" s="33"/>
      <c r="AD234" s="33"/>
      <c r="AE234" s="33"/>
      <c r="AT234" s="16" t="s">
        <v>143</v>
      </c>
      <c r="AU234" s="16" t="s">
        <v>85</v>
      </c>
    </row>
    <row r="235" spans="1:65" s="2" customFormat="1" ht="16.5" customHeight="1">
      <c r="A235" s="33"/>
      <c r="B235" s="34"/>
      <c r="C235" s="190" t="s">
        <v>334</v>
      </c>
      <c r="D235" s="190" t="s">
        <v>136</v>
      </c>
      <c r="E235" s="191" t="s">
        <v>335</v>
      </c>
      <c r="F235" s="192" t="s">
        <v>336</v>
      </c>
      <c r="G235" s="193" t="s">
        <v>331</v>
      </c>
      <c r="H235" s="194">
        <v>0.192</v>
      </c>
      <c r="I235" s="195"/>
      <c r="J235" s="196">
        <f>ROUND(I235*H235,2)</f>
        <v>0</v>
      </c>
      <c r="K235" s="192" t="s">
        <v>140</v>
      </c>
      <c r="L235" s="38"/>
      <c r="M235" s="197" t="s">
        <v>1</v>
      </c>
      <c r="N235" s="198" t="s">
        <v>42</v>
      </c>
      <c r="O235" s="70"/>
      <c r="P235" s="199">
        <f>O235*H235</f>
        <v>0</v>
      </c>
      <c r="Q235" s="199">
        <v>0</v>
      </c>
      <c r="R235" s="199">
        <f>Q235*H235</f>
        <v>0</v>
      </c>
      <c r="S235" s="199">
        <v>0</v>
      </c>
      <c r="T235" s="200">
        <f>S235*H235</f>
        <v>0</v>
      </c>
      <c r="U235" s="33"/>
      <c r="V235" s="33"/>
      <c r="W235" s="33"/>
      <c r="X235" s="33"/>
      <c r="Y235" s="33"/>
      <c r="Z235" s="33"/>
      <c r="AA235" s="33"/>
      <c r="AB235" s="33"/>
      <c r="AC235" s="33"/>
      <c r="AD235" s="33"/>
      <c r="AE235" s="33"/>
      <c r="AR235" s="201" t="s">
        <v>141</v>
      </c>
      <c r="AT235" s="201" t="s">
        <v>136</v>
      </c>
      <c r="AU235" s="201" t="s">
        <v>85</v>
      </c>
      <c r="AY235" s="16" t="s">
        <v>133</v>
      </c>
      <c r="BE235" s="202">
        <f>IF(N235="základní",J235,0)</f>
        <v>0</v>
      </c>
      <c r="BF235" s="202">
        <f>IF(N235="snížená",J235,0)</f>
        <v>0</v>
      </c>
      <c r="BG235" s="202">
        <f>IF(N235="zákl. přenesená",J235,0)</f>
        <v>0</v>
      </c>
      <c r="BH235" s="202">
        <f>IF(N235="sníž. přenesená",J235,0)</f>
        <v>0</v>
      </c>
      <c r="BI235" s="202">
        <f>IF(N235="nulová",J235,0)</f>
        <v>0</v>
      </c>
      <c r="BJ235" s="16" t="s">
        <v>83</v>
      </c>
      <c r="BK235" s="202">
        <f>ROUND(I235*H235,2)</f>
        <v>0</v>
      </c>
      <c r="BL235" s="16" t="s">
        <v>141</v>
      </c>
      <c r="BM235" s="201" t="s">
        <v>337</v>
      </c>
    </row>
    <row r="236" spans="1:65" s="2" customFormat="1" ht="29.25">
      <c r="A236" s="33"/>
      <c r="B236" s="34"/>
      <c r="C236" s="35"/>
      <c r="D236" s="203" t="s">
        <v>143</v>
      </c>
      <c r="E236" s="35"/>
      <c r="F236" s="204" t="s">
        <v>338</v>
      </c>
      <c r="G236" s="35"/>
      <c r="H236" s="35"/>
      <c r="I236" s="205"/>
      <c r="J236" s="35"/>
      <c r="K236" s="35"/>
      <c r="L236" s="38"/>
      <c r="M236" s="206"/>
      <c r="N236" s="207"/>
      <c r="O236" s="70"/>
      <c r="P236" s="70"/>
      <c r="Q236" s="70"/>
      <c r="R236" s="70"/>
      <c r="S236" s="70"/>
      <c r="T236" s="71"/>
      <c r="U236" s="33"/>
      <c r="V236" s="33"/>
      <c r="W236" s="33"/>
      <c r="X236" s="33"/>
      <c r="Y236" s="33"/>
      <c r="Z236" s="33"/>
      <c r="AA236" s="33"/>
      <c r="AB236" s="33"/>
      <c r="AC236" s="33"/>
      <c r="AD236" s="33"/>
      <c r="AE236" s="33"/>
      <c r="AT236" s="16" t="s">
        <v>143</v>
      </c>
      <c r="AU236" s="16" t="s">
        <v>85</v>
      </c>
    </row>
    <row r="237" spans="1:65" s="2" customFormat="1" ht="16.5" customHeight="1">
      <c r="A237" s="33"/>
      <c r="B237" s="34"/>
      <c r="C237" s="190" t="s">
        <v>339</v>
      </c>
      <c r="D237" s="190" t="s">
        <v>136</v>
      </c>
      <c r="E237" s="191" t="s">
        <v>340</v>
      </c>
      <c r="F237" s="192" t="s">
        <v>341</v>
      </c>
      <c r="G237" s="193" t="s">
        <v>331</v>
      </c>
      <c r="H237" s="194">
        <v>2.9000000000000001E-2</v>
      </c>
      <c r="I237" s="195"/>
      <c r="J237" s="196">
        <f>ROUND(I237*H237,2)</f>
        <v>0</v>
      </c>
      <c r="K237" s="192" t="s">
        <v>140</v>
      </c>
      <c r="L237" s="38"/>
      <c r="M237" s="197" t="s">
        <v>1</v>
      </c>
      <c r="N237" s="198" t="s">
        <v>42</v>
      </c>
      <c r="O237" s="70"/>
      <c r="P237" s="199">
        <f>O237*H237</f>
        <v>0</v>
      </c>
      <c r="Q237" s="199">
        <v>0</v>
      </c>
      <c r="R237" s="199">
        <f>Q237*H237</f>
        <v>0</v>
      </c>
      <c r="S237" s="199">
        <v>0</v>
      </c>
      <c r="T237" s="200">
        <f>S237*H237</f>
        <v>0</v>
      </c>
      <c r="U237" s="33"/>
      <c r="V237" s="33"/>
      <c r="W237" s="33"/>
      <c r="X237" s="33"/>
      <c r="Y237" s="33"/>
      <c r="Z237" s="33"/>
      <c r="AA237" s="33"/>
      <c r="AB237" s="33"/>
      <c r="AC237" s="33"/>
      <c r="AD237" s="33"/>
      <c r="AE237" s="33"/>
      <c r="AR237" s="201" t="s">
        <v>141</v>
      </c>
      <c r="AT237" s="201" t="s">
        <v>136</v>
      </c>
      <c r="AU237" s="201" t="s">
        <v>85</v>
      </c>
      <c r="AY237" s="16" t="s">
        <v>133</v>
      </c>
      <c r="BE237" s="202">
        <f>IF(N237="základní",J237,0)</f>
        <v>0</v>
      </c>
      <c r="BF237" s="202">
        <f>IF(N237="snížená",J237,0)</f>
        <v>0</v>
      </c>
      <c r="BG237" s="202">
        <f>IF(N237="zákl. přenesená",J237,0)</f>
        <v>0</v>
      </c>
      <c r="BH237" s="202">
        <f>IF(N237="sníž. přenesená",J237,0)</f>
        <v>0</v>
      </c>
      <c r="BI237" s="202">
        <f>IF(N237="nulová",J237,0)</f>
        <v>0</v>
      </c>
      <c r="BJ237" s="16" t="s">
        <v>83</v>
      </c>
      <c r="BK237" s="202">
        <f>ROUND(I237*H237,2)</f>
        <v>0</v>
      </c>
      <c r="BL237" s="16" t="s">
        <v>141</v>
      </c>
      <c r="BM237" s="201" t="s">
        <v>342</v>
      </c>
    </row>
    <row r="238" spans="1:65" s="2" customFormat="1" ht="29.25">
      <c r="A238" s="33"/>
      <c r="B238" s="34"/>
      <c r="C238" s="35"/>
      <c r="D238" s="203" t="s">
        <v>143</v>
      </c>
      <c r="E238" s="35"/>
      <c r="F238" s="204" t="s">
        <v>343</v>
      </c>
      <c r="G238" s="35"/>
      <c r="H238" s="35"/>
      <c r="I238" s="205"/>
      <c r="J238" s="35"/>
      <c r="K238" s="35"/>
      <c r="L238" s="38"/>
      <c r="M238" s="206"/>
      <c r="N238" s="207"/>
      <c r="O238" s="70"/>
      <c r="P238" s="70"/>
      <c r="Q238" s="70"/>
      <c r="R238" s="70"/>
      <c r="S238" s="70"/>
      <c r="T238" s="71"/>
      <c r="U238" s="33"/>
      <c r="V238" s="33"/>
      <c r="W238" s="33"/>
      <c r="X238" s="33"/>
      <c r="Y238" s="33"/>
      <c r="Z238" s="33"/>
      <c r="AA238" s="33"/>
      <c r="AB238" s="33"/>
      <c r="AC238" s="33"/>
      <c r="AD238" s="33"/>
      <c r="AE238" s="33"/>
      <c r="AT238" s="16" t="s">
        <v>143</v>
      </c>
      <c r="AU238" s="16" t="s">
        <v>85</v>
      </c>
    </row>
    <row r="239" spans="1:65" s="2" customFormat="1" ht="16.5" customHeight="1">
      <c r="A239" s="33"/>
      <c r="B239" s="34"/>
      <c r="C239" s="190" t="s">
        <v>344</v>
      </c>
      <c r="D239" s="190" t="s">
        <v>136</v>
      </c>
      <c r="E239" s="191" t="s">
        <v>345</v>
      </c>
      <c r="F239" s="192" t="s">
        <v>346</v>
      </c>
      <c r="G239" s="193" t="s">
        <v>139</v>
      </c>
      <c r="H239" s="194">
        <v>216.01</v>
      </c>
      <c r="I239" s="195"/>
      <c r="J239" s="196">
        <f>ROUND(I239*H239,2)</f>
        <v>0</v>
      </c>
      <c r="K239" s="192" t="s">
        <v>140</v>
      </c>
      <c r="L239" s="38"/>
      <c r="M239" s="197" t="s">
        <v>1</v>
      </c>
      <c r="N239" s="198" t="s">
        <v>42</v>
      </c>
      <c r="O239" s="70"/>
      <c r="P239" s="199">
        <f>O239*H239</f>
        <v>0</v>
      </c>
      <c r="Q239" s="199">
        <v>0</v>
      </c>
      <c r="R239" s="199">
        <f>Q239*H239</f>
        <v>0</v>
      </c>
      <c r="S239" s="199">
        <v>0</v>
      </c>
      <c r="T239" s="200">
        <f>S239*H239</f>
        <v>0</v>
      </c>
      <c r="U239" s="33"/>
      <c r="V239" s="33"/>
      <c r="W239" s="33"/>
      <c r="X239" s="33"/>
      <c r="Y239" s="33"/>
      <c r="Z239" s="33"/>
      <c r="AA239" s="33"/>
      <c r="AB239" s="33"/>
      <c r="AC239" s="33"/>
      <c r="AD239" s="33"/>
      <c r="AE239" s="33"/>
      <c r="AR239" s="201" t="s">
        <v>141</v>
      </c>
      <c r="AT239" s="201" t="s">
        <v>136</v>
      </c>
      <c r="AU239" s="201" t="s">
        <v>85</v>
      </c>
      <c r="AY239" s="16" t="s">
        <v>133</v>
      </c>
      <c r="BE239" s="202">
        <f>IF(N239="základní",J239,0)</f>
        <v>0</v>
      </c>
      <c r="BF239" s="202">
        <f>IF(N239="snížená",J239,0)</f>
        <v>0</v>
      </c>
      <c r="BG239" s="202">
        <f>IF(N239="zákl. přenesená",J239,0)</f>
        <v>0</v>
      </c>
      <c r="BH239" s="202">
        <f>IF(N239="sníž. přenesená",J239,0)</f>
        <v>0</v>
      </c>
      <c r="BI239" s="202">
        <f>IF(N239="nulová",J239,0)</f>
        <v>0</v>
      </c>
      <c r="BJ239" s="16" t="s">
        <v>83</v>
      </c>
      <c r="BK239" s="202">
        <f>ROUND(I239*H239,2)</f>
        <v>0</v>
      </c>
      <c r="BL239" s="16" t="s">
        <v>141</v>
      </c>
      <c r="BM239" s="201" t="s">
        <v>347</v>
      </c>
    </row>
    <row r="240" spans="1:65" s="2" customFormat="1" ht="39">
      <c r="A240" s="33"/>
      <c r="B240" s="34"/>
      <c r="C240" s="35"/>
      <c r="D240" s="203" t="s">
        <v>143</v>
      </c>
      <c r="E240" s="35"/>
      <c r="F240" s="204" t="s">
        <v>348</v>
      </c>
      <c r="G240" s="35"/>
      <c r="H240" s="35"/>
      <c r="I240" s="205"/>
      <c r="J240" s="35"/>
      <c r="K240" s="35"/>
      <c r="L240" s="38"/>
      <c r="M240" s="206"/>
      <c r="N240" s="207"/>
      <c r="O240" s="70"/>
      <c r="P240" s="70"/>
      <c r="Q240" s="70"/>
      <c r="R240" s="70"/>
      <c r="S240" s="70"/>
      <c r="T240" s="71"/>
      <c r="U240" s="33"/>
      <c r="V240" s="33"/>
      <c r="W240" s="33"/>
      <c r="X240" s="33"/>
      <c r="Y240" s="33"/>
      <c r="Z240" s="33"/>
      <c r="AA240" s="33"/>
      <c r="AB240" s="33"/>
      <c r="AC240" s="33"/>
      <c r="AD240" s="33"/>
      <c r="AE240" s="33"/>
      <c r="AT240" s="16" t="s">
        <v>143</v>
      </c>
      <c r="AU240" s="16" t="s">
        <v>85</v>
      </c>
    </row>
    <row r="241" spans="1:65" s="13" customFormat="1" ht="11.25">
      <c r="B241" s="209"/>
      <c r="C241" s="210"/>
      <c r="D241" s="203" t="s">
        <v>173</v>
      </c>
      <c r="E241" s="211" t="s">
        <v>1</v>
      </c>
      <c r="F241" s="212" t="s">
        <v>349</v>
      </c>
      <c r="G241" s="210"/>
      <c r="H241" s="213">
        <v>216.01</v>
      </c>
      <c r="I241" s="214"/>
      <c r="J241" s="210"/>
      <c r="K241" s="210"/>
      <c r="L241" s="215"/>
      <c r="M241" s="216"/>
      <c r="N241" s="217"/>
      <c r="O241" s="217"/>
      <c r="P241" s="217"/>
      <c r="Q241" s="217"/>
      <c r="R241" s="217"/>
      <c r="S241" s="217"/>
      <c r="T241" s="218"/>
      <c r="AT241" s="219" t="s">
        <v>173</v>
      </c>
      <c r="AU241" s="219" t="s">
        <v>85</v>
      </c>
      <c r="AV241" s="13" t="s">
        <v>85</v>
      </c>
      <c r="AW241" s="13" t="s">
        <v>34</v>
      </c>
      <c r="AX241" s="13" t="s">
        <v>83</v>
      </c>
      <c r="AY241" s="219" t="s">
        <v>133</v>
      </c>
    </row>
    <row r="242" spans="1:65" s="2" customFormat="1" ht="16.5" customHeight="1">
      <c r="A242" s="33"/>
      <c r="B242" s="34"/>
      <c r="C242" s="190" t="s">
        <v>350</v>
      </c>
      <c r="D242" s="190" t="s">
        <v>136</v>
      </c>
      <c r="E242" s="191" t="s">
        <v>351</v>
      </c>
      <c r="F242" s="192" t="s">
        <v>352</v>
      </c>
      <c r="G242" s="193" t="s">
        <v>139</v>
      </c>
      <c r="H242" s="194">
        <v>280.98</v>
      </c>
      <c r="I242" s="195"/>
      <c r="J242" s="196">
        <f>ROUND(I242*H242,2)</f>
        <v>0</v>
      </c>
      <c r="K242" s="192" t="s">
        <v>140</v>
      </c>
      <c r="L242" s="38"/>
      <c r="M242" s="197" t="s">
        <v>1</v>
      </c>
      <c r="N242" s="198" t="s">
        <v>42</v>
      </c>
      <c r="O242" s="70"/>
      <c r="P242" s="199">
        <f>O242*H242</f>
        <v>0</v>
      </c>
      <c r="Q242" s="199">
        <v>0</v>
      </c>
      <c r="R242" s="199">
        <f>Q242*H242</f>
        <v>0</v>
      </c>
      <c r="S242" s="199">
        <v>0</v>
      </c>
      <c r="T242" s="200">
        <f>S242*H242</f>
        <v>0</v>
      </c>
      <c r="U242" s="33"/>
      <c r="V242" s="33"/>
      <c r="W242" s="33"/>
      <c r="X242" s="33"/>
      <c r="Y242" s="33"/>
      <c r="Z242" s="33"/>
      <c r="AA242" s="33"/>
      <c r="AB242" s="33"/>
      <c r="AC242" s="33"/>
      <c r="AD242" s="33"/>
      <c r="AE242" s="33"/>
      <c r="AR242" s="201" t="s">
        <v>141</v>
      </c>
      <c r="AT242" s="201" t="s">
        <v>136</v>
      </c>
      <c r="AU242" s="201" t="s">
        <v>85</v>
      </c>
      <c r="AY242" s="16" t="s">
        <v>133</v>
      </c>
      <c r="BE242" s="202">
        <f>IF(N242="základní",J242,0)</f>
        <v>0</v>
      </c>
      <c r="BF242" s="202">
        <f>IF(N242="snížená",J242,0)</f>
        <v>0</v>
      </c>
      <c r="BG242" s="202">
        <f>IF(N242="zákl. přenesená",J242,0)</f>
        <v>0</v>
      </c>
      <c r="BH242" s="202">
        <f>IF(N242="sníž. přenesená",J242,0)</f>
        <v>0</v>
      </c>
      <c r="BI242" s="202">
        <f>IF(N242="nulová",J242,0)</f>
        <v>0</v>
      </c>
      <c r="BJ242" s="16" t="s">
        <v>83</v>
      </c>
      <c r="BK242" s="202">
        <f>ROUND(I242*H242,2)</f>
        <v>0</v>
      </c>
      <c r="BL242" s="16" t="s">
        <v>141</v>
      </c>
      <c r="BM242" s="201" t="s">
        <v>353</v>
      </c>
    </row>
    <row r="243" spans="1:65" s="2" customFormat="1" ht="39">
      <c r="A243" s="33"/>
      <c r="B243" s="34"/>
      <c r="C243" s="35"/>
      <c r="D243" s="203" t="s">
        <v>143</v>
      </c>
      <c r="E243" s="35"/>
      <c r="F243" s="204" t="s">
        <v>354</v>
      </c>
      <c r="G243" s="35"/>
      <c r="H243" s="35"/>
      <c r="I243" s="205"/>
      <c r="J243" s="35"/>
      <c r="K243" s="35"/>
      <c r="L243" s="38"/>
      <c r="M243" s="206"/>
      <c r="N243" s="207"/>
      <c r="O243" s="70"/>
      <c r="P243" s="70"/>
      <c r="Q243" s="70"/>
      <c r="R243" s="70"/>
      <c r="S243" s="70"/>
      <c r="T243" s="71"/>
      <c r="U243" s="33"/>
      <c r="V243" s="33"/>
      <c r="W243" s="33"/>
      <c r="X243" s="33"/>
      <c r="Y243" s="33"/>
      <c r="Z243" s="33"/>
      <c r="AA243" s="33"/>
      <c r="AB243" s="33"/>
      <c r="AC243" s="33"/>
      <c r="AD243" s="33"/>
      <c r="AE243" s="33"/>
      <c r="AT243" s="16" t="s">
        <v>143</v>
      </c>
      <c r="AU243" s="16" t="s">
        <v>85</v>
      </c>
    </row>
    <row r="244" spans="1:65" s="13" customFormat="1" ht="11.25">
      <c r="B244" s="209"/>
      <c r="C244" s="210"/>
      <c r="D244" s="203" t="s">
        <v>173</v>
      </c>
      <c r="E244" s="211" t="s">
        <v>1</v>
      </c>
      <c r="F244" s="212" t="s">
        <v>355</v>
      </c>
      <c r="G244" s="210"/>
      <c r="H244" s="213">
        <v>280.98</v>
      </c>
      <c r="I244" s="214"/>
      <c r="J244" s="210"/>
      <c r="K244" s="210"/>
      <c r="L244" s="215"/>
      <c r="M244" s="216"/>
      <c r="N244" s="217"/>
      <c r="O244" s="217"/>
      <c r="P244" s="217"/>
      <c r="Q244" s="217"/>
      <c r="R244" s="217"/>
      <c r="S244" s="217"/>
      <c r="T244" s="218"/>
      <c r="AT244" s="219" t="s">
        <v>173</v>
      </c>
      <c r="AU244" s="219" t="s">
        <v>85</v>
      </c>
      <c r="AV244" s="13" t="s">
        <v>85</v>
      </c>
      <c r="AW244" s="13" t="s">
        <v>34</v>
      </c>
      <c r="AX244" s="13" t="s">
        <v>83</v>
      </c>
      <c r="AY244" s="219" t="s">
        <v>133</v>
      </c>
    </row>
    <row r="245" spans="1:65" s="2" customFormat="1" ht="16.5" customHeight="1">
      <c r="A245" s="33"/>
      <c r="B245" s="34"/>
      <c r="C245" s="190" t="s">
        <v>356</v>
      </c>
      <c r="D245" s="190" t="s">
        <v>136</v>
      </c>
      <c r="E245" s="191" t="s">
        <v>357</v>
      </c>
      <c r="F245" s="192" t="s">
        <v>358</v>
      </c>
      <c r="G245" s="193" t="s">
        <v>331</v>
      </c>
      <c r="H245" s="194">
        <v>0.3</v>
      </c>
      <c r="I245" s="195"/>
      <c r="J245" s="196">
        <f>ROUND(I245*H245,2)</f>
        <v>0</v>
      </c>
      <c r="K245" s="192" t="s">
        <v>140</v>
      </c>
      <c r="L245" s="38"/>
      <c r="M245" s="197" t="s">
        <v>1</v>
      </c>
      <c r="N245" s="198" t="s">
        <v>42</v>
      </c>
      <c r="O245" s="70"/>
      <c r="P245" s="199">
        <f>O245*H245</f>
        <v>0</v>
      </c>
      <c r="Q245" s="199">
        <v>0</v>
      </c>
      <c r="R245" s="199">
        <f>Q245*H245</f>
        <v>0</v>
      </c>
      <c r="S245" s="199">
        <v>0</v>
      </c>
      <c r="T245" s="200">
        <f>S245*H245</f>
        <v>0</v>
      </c>
      <c r="U245" s="33"/>
      <c r="V245" s="33"/>
      <c r="W245" s="33"/>
      <c r="X245" s="33"/>
      <c r="Y245" s="33"/>
      <c r="Z245" s="33"/>
      <c r="AA245" s="33"/>
      <c r="AB245" s="33"/>
      <c r="AC245" s="33"/>
      <c r="AD245" s="33"/>
      <c r="AE245" s="33"/>
      <c r="AR245" s="201" t="s">
        <v>141</v>
      </c>
      <c r="AT245" s="201" t="s">
        <v>136</v>
      </c>
      <c r="AU245" s="201" t="s">
        <v>85</v>
      </c>
      <c r="AY245" s="16" t="s">
        <v>133</v>
      </c>
      <c r="BE245" s="202">
        <f>IF(N245="základní",J245,0)</f>
        <v>0</v>
      </c>
      <c r="BF245" s="202">
        <f>IF(N245="snížená",J245,0)</f>
        <v>0</v>
      </c>
      <c r="BG245" s="202">
        <f>IF(N245="zákl. přenesená",J245,0)</f>
        <v>0</v>
      </c>
      <c r="BH245" s="202">
        <f>IF(N245="sníž. přenesená",J245,0)</f>
        <v>0</v>
      </c>
      <c r="BI245" s="202">
        <f>IF(N245="nulová",J245,0)</f>
        <v>0</v>
      </c>
      <c r="BJ245" s="16" t="s">
        <v>83</v>
      </c>
      <c r="BK245" s="202">
        <f>ROUND(I245*H245,2)</f>
        <v>0</v>
      </c>
      <c r="BL245" s="16" t="s">
        <v>141</v>
      </c>
      <c r="BM245" s="201" t="s">
        <v>359</v>
      </c>
    </row>
    <row r="246" spans="1:65" s="2" customFormat="1" ht="39">
      <c r="A246" s="33"/>
      <c r="B246" s="34"/>
      <c r="C246" s="35"/>
      <c r="D246" s="203" t="s">
        <v>143</v>
      </c>
      <c r="E246" s="35"/>
      <c r="F246" s="204" t="s">
        <v>360</v>
      </c>
      <c r="G246" s="35"/>
      <c r="H246" s="35"/>
      <c r="I246" s="205"/>
      <c r="J246" s="35"/>
      <c r="K246" s="35"/>
      <c r="L246" s="38"/>
      <c r="M246" s="206"/>
      <c r="N246" s="207"/>
      <c r="O246" s="70"/>
      <c r="P246" s="70"/>
      <c r="Q246" s="70"/>
      <c r="R246" s="70"/>
      <c r="S246" s="70"/>
      <c r="T246" s="71"/>
      <c r="U246" s="33"/>
      <c r="V246" s="33"/>
      <c r="W246" s="33"/>
      <c r="X246" s="33"/>
      <c r="Y246" s="33"/>
      <c r="Z246" s="33"/>
      <c r="AA246" s="33"/>
      <c r="AB246" s="33"/>
      <c r="AC246" s="33"/>
      <c r="AD246" s="33"/>
      <c r="AE246" s="33"/>
      <c r="AT246" s="16" t="s">
        <v>143</v>
      </c>
      <c r="AU246" s="16" t="s">
        <v>85</v>
      </c>
    </row>
    <row r="247" spans="1:65" s="2" customFormat="1" ht="16.5" customHeight="1">
      <c r="A247" s="33"/>
      <c r="B247" s="34"/>
      <c r="C247" s="190" t="s">
        <v>361</v>
      </c>
      <c r="D247" s="190" t="s">
        <v>136</v>
      </c>
      <c r="E247" s="191" t="s">
        <v>362</v>
      </c>
      <c r="F247" s="192" t="s">
        <v>363</v>
      </c>
      <c r="G247" s="193" t="s">
        <v>331</v>
      </c>
      <c r="H247" s="194">
        <v>0.2</v>
      </c>
      <c r="I247" s="195"/>
      <c r="J247" s="196">
        <f>ROUND(I247*H247,2)</f>
        <v>0</v>
      </c>
      <c r="K247" s="192" t="s">
        <v>140</v>
      </c>
      <c r="L247" s="38"/>
      <c r="M247" s="197" t="s">
        <v>1</v>
      </c>
      <c r="N247" s="198" t="s">
        <v>42</v>
      </c>
      <c r="O247" s="70"/>
      <c r="P247" s="199">
        <f>O247*H247</f>
        <v>0</v>
      </c>
      <c r="Q247" s="199">
        <v>0</v>
      </c>
      <c r="R247" s="199">
        <f>Q247*H247</f>
        <v>0</v>
      </c>
      <c r="S247" s="199">
        <v>0</v>
      </c>
      <c r="T247" s="200">
        <f>S247*H247</f>
        <v>0</v>
      </c>
      <c r="U247" s="33"/>
      <c r="V247" s="33"/>
      <c r="W247" s="33"/>
      <c r="X247" s="33"/>
      <c r="Y247" s="33"/>
      <c r="Z247" s="33"/>
      <c r="AA247" s="33"/>
      <c r="AB247" s="33"/>
      <c r="AC247" s="33"/>
      <c r="AD247" s="33"/>
      <c r="AE247" s="33"/>
      <c r="AR247" s="201" t="s">
        <v>141</v>
      </c>
      <c r="AT247" s="201" t="s">
        <v>136</v>
      </c>
      <c r="AU247" s="201" t="s">
        <v>85</v>
      </c>
      <c r="AY247" s="16" t="s">
        <v>133</v>
      </c>
      <c r="BE247" s="202">
        <f>IF(N247="základní",J247,0)</f>
        <v>0</v>
      </c>
      <c r="BF247" s="202">
        <f>IF(N247="snížená",J247,0)</f>
        <v>0</v>
      </c>
      <c r="BG247" s="202">
        <f>IF(N247="zákl. přenesená",J247,0)</f>
        <v>0</v>
      </c>
      <c r="BH247" s="202">
        <f>IF(N247="sníž. přenesená",J247,0)</f>
        <v>0</v>
      </c>
      <c r="BI247" s="202">
        <f>IF(N247="nulová",J247,0)</f>
        <v>0</v>
      </c>
      <c r="BJ247" s="16" t="s">
        <v>83</v>
      </c>
      <c r="BK247" s="202">
        <f>ROUND(I247*H247,2)</f>
        <v>0</v>
      </c>
      <c r="BL247" s="16" t="s">
        <v>141</v>
      </c>
      <c r="BM247" s="201" t="s">
        <v>364</v>
      </c>
    </row>
    <row r="248" spans="1:65" s="2" customFormat="1" ht="39">
      <c r="A248" s="33"/>
      <c r="B248" s="34"/>
      <c r="C248" s="35"/>
      <c r="D248" s="203" t="s">
        <v>143</v>
      </c>
      <c r="E248" s="35"/>
      <c r="F248" s="204" t="s">
        <v>365</v>
      </c>
      <c r="G248" s="35"/>
      <c r="H248" s="35"/>
      <c r="I248" s="205"/>
      <c r="J248" s="35"/>
      <c r="K248" s="35"/>
      <c r="L248" s="38"/>
      <c r="M248" s="206"/>
      <c r="N248" s="207"/>
      <c r="O248" s="70"/>
      <c r="P248" s="70"/>
      <c r="Q248" s="70"/>
      <c r="R248" s="70"/>
      <c r="S248" s="70"/>
      <c r="T248" s="71"/>
      <c r="U248" s="33"/>
      <c r="V248" s="33"/>
      <c r="W248" s="33"/>
      <c r="X248" s="33"/>
      <c r="Y248" s="33"/>
      <c r="Z248" s="33"/>
      <c r="AA248" s="33"/>
      <c r="AB248" s="33"/>
      <c r="AC248" s="33"/>
      <c r="AD248" s="33"/>
      <c r="AE248" s="33"/>
      <c r="AT248" s="16" t="s">
        <v>143</v>
      </c>
      <c r="AU248" s="16" t="s">
        <v>85</v>
      </c>
    </row>
    <row r="249" spans="1:65" s="2" customFormat="1" ht="16.5" customHeight="1">
      <c r="A249" s="33"/>
      <c r="B249" s="34"/>
      <c r="C249" s="190" t="s">
        <v>366</v>
      </c>
      <c r="D249" s="190" t="s">
        <v>136</v>
      </c>
      <c r="E249" s="191" t="s">
        <v>367</v>
      </c>
      <c r="F249" s="192" t="s">
        <v>368</v>
      </c>
      <c r="G249" s="193" t="s">
        <v>139</v>
      </c>
      <c r="H249" s="194">
        <v>216.01</v>
      </c>
      <c r="I249" s="195"/>
      <c r="J249" s="196">
        <f>ROUND(I249*H249,2)</f>
        <v>0</v>
      </c>
      <c r="K249" s="192" t="s">
        <v>140</v>
      </c>
      <c r="L249" s="38"/>
      <c r="M249" s="197" t="s">
        <v>1</v>
      </c>
      <c r="N249" s="198" t="s">
        <v>42</v>
      </c>
      <c r="O249" s="70"/>
      <c r="P249" s="199">
        <f>O249*H249</f>
        <v>0</v>
      </c>
      <c r="Q249" s="199">
        <v>0</v>
      </c>
      <c r="R249" s="199">
        <f>Q249*H249</f>
        <v>0</v>
      </c>
      <c r="S249" s="199">
        <v>0</v>
      </c>
      <c r="T249" s="200">
        <f>S249*H249</f>
        <v>0</v>
      </c>
      <c r="U249" s="33"/>
      <c r="V249" s="33"/>
      <c r="W249" s="33"/>
      <c r="X249" s="33"/>
      <c r="Y249" s="33"/>
      <c r="Z249" s="33"/>
      <c r="AA249" s="33"/>
      <c r="AB249" s="33"/>
      <c r="AC249" s="33"/>
      <c r="AD249" s="33"/>
      <c r="AE249" s="33"/>
      <c r="AR249" s="201" t="s">
        <v>141</v>
      </c>
      <c r="AT249" s="201" t="s">
        <v>136</v>
      </c>
      <c r="AU249" s="201" t="s">
        <v>85</v>
      </c>
      <c r="AY249" s="16" t="s">
        <v>133</v>
      </c>
      <c r="BE249" s="202">
        <f>IF(N249="základní",J249,0)</f>
        <v>0</v>
      </c>
      <c r="BF249" s="202">
        <f>IF(N249="snížená",J249,0)</f>
        <v>0</v>
      </c>
      <c r="BG249" s="202">
        <f>IF(N249="zákl. přenesená",J249,0)</f>
        <v>0</v>
      </c>
      <c r="BH249" s="202">
        <f>IF(N249="sníž. přenesená",J249,0)</f>
        <v>0</v>
      </c>
      <c r="BI249" s="202">
        <f>IF(N249="nulová",J249,0)</f>
        <v>0</v>
      </c>
      <c r="BJ249" s="16" t="s">
        <v>83</v>
      </c>
      <c r="BK249" s="202">
        <f>ROUND(I249*H249,2)</f>
        <v>0</v>
      </c>
      <c r="BL249" s="16" t="s">
        <v>141</v>
      </c>
      <c r="BM249" s="201" t="s">
        <v>369</v>
      </c>
    </row>
    <row r="250" spans="1:65" s="2" customFormat="1" ht="39">
      <c r="A250" s="33"/>
      <c r="B250" s="34"/>
      <c r="C250" s="35"/>
      <c r="D250" s="203" t="s">
        <v>143</v>
      </c>
      <c r="E250" s="35"/>
      <c r="F250" s="204" t="s">
        <v>370</v>
      </c>
      <c r="G250" s="35"/>
      <c r="H250" s="35"/>
      <c r="I250" s="205"/>
      <c r="J250" s="35"/>
      <c r="K250" s="35"/>
      <c r="L250" s="38"/>
      <c r="M250" s="206"/>
      <c r="N250" s="207"/>
      <c r="O250" s="70"/>
      <c r="P250" s="70"/>
      <c r="Q250" s="70"/>
      <c r="R250" s="70"/>
      <c r="S250" s="70"/>
      <c r="T250" s="71"/>
      <c r="U250" s="33"/>
      <c r="V250" s="33"/>
      <c r="W250" s="33"/>
      <c r="X250" s="33"/>
      <c r="Y250" s="33"/>
      <c r="Z250" s="33"/>
      <c r="AA250" s="33"/>
      <c r="AB250" s="33"/>
      <c r="AC250" s="33"/>
      <c r="AD250" s="33"/>
      <c r="AE250" s="33"/>
      <c r="AT250" s="16" t="s">
        <v>143</v>
      </c>
      <c r="AU250" s="16" t="s">
        <v>85</v>
      </c>
    </row>
    <row r="251" spans="1:65" s="13" customFormat="1" ht="11.25">
      <c r="B251" s="209"/>
      <c r="C251" s="210"/>
      <c r="D251" s="203" t="s">
        <v>173</v>
      </c>
      <c r="E251" s="211" t="s">
        <v>1</v>
      </c>
      <c r="F251" s="212" t="s">
        <v>349</v>
      </c>
      <c r="G251" s="210"/>
      <c r="H251" s="213">
        <v>216.01</v>
      </c>
      <c r="I251" s="214"/>
      <c r="J251" s="210"/>
      <c r="K251" s="210"/>
      <c r="L251" s="215"/>
      <c r="M251" s="216"/>
      <c r="N251" s="217"/>
      <c r="O251" s="217"/>
      <c r="P251" s="217"/>
      <c r="Q251" s="217"/>
      <c r="R251" s="217"/>
      <c r="S251" s="217"/>
      <c r="T251" s="218"/>
      <c r="AT251" s="219" t="s">
        <v>173</v>
      </c>
      <c r="AU251" s="219" t="s">
        <v>85</v>
      </c>
      <c r="AV251" s="13" t="s">
        <v>85</v>
      </c>
      <c r="AW251" s="13" t="s">
        <v>34</v>
      </c>
      <c r="AX251" s="13" t="s">
        <v>83</v>
      </c>
      <c r="AY251" s="219" t="s">
        <v>133</v>
      </c>
    </row>
    <row r="252" spans="1:65" s="2" customFormat="1" ht="16.5" customHeight="1">
      <c r="A252" s="33"/>
      <c r="B252" s="34"/>
      <c r="C252" s="190" t="s">
        <v>371</v>
      </c>
      <c r="D252" s="190" t="s">
        <v>136</v>
      </c>
      <c r="E252" s="191" t="s">
        <v>372</v>
      </c>
      <c r="F252" s="192" t="s">
        <v>373</v>
      </c>
      <c r="G252" s="193" t="s">
        <v>139</v>
      </c>
      <c r="H252" s="194">
        <v>280.98</v>
      </c>
      <c r="I252" s="195"/>
      <c r="J252" s="196">
        <f>ROUND(I252*H252,2)</f>
        <v>0</v>
      </c>
      <c r="K252" s="192" t="s">
        <v>140</v>
      </c>
      <c r="L252" s="38"/>
      <c r="M252" s="197" t="s">
        <v>1</v>
      </c>
      <c r="N252" s="198" t="s">
        <v>42</v>
      </c>
      <c r="O252" s="70"/>
      <c r="P252" s="199">
        <f>O252*H252</f>
        <v>0</v>
      </c>
      <c r="Q252" s="199">
        <v>0</v>
      </c>
      <c r="R252" s="199">
        <f>Q252*H252</f>
        <v>0</v>
      </c>
      <c r="S252" s="199">
        <v>0</v>
      </c>
      <c r="T252" s="200">
        <f>S252*H252</f>
        <v>0</v>
      </c>
      <c r="U252" s="33"/>
      <c r="V252" s="33"/>
      <c r="W252" s="33"/>
      <c r="X252" s="33"/>
      <c r="Y252" s="33"/>
      <c r="Z252" s="33"/>
      <c r="AA252" s="33"/>
      <c r="AB252" s="33"/>
      <c r="AC252" s="33"/>
      <c r="AD252" s="33"/>
      <c r="AE252" s="33"/>
      <c r="AR252" s="201" t="s">
        <v>141</v>
      </c>
      <c r="AT252" s="201" t="s">
        <v>136</v>
      </c>
      <c r="AU252" s="201" t="s">
        <v>85</v>
      </c>
      <c r="AY252" s="16" t="s">
        <v>133</v>
      </c>
      <c r="BE252" s="202">
        <f>IF(N252="základní",J252,0)</f>
        <v>0</v>
      </c>
      <c r="BF252" s="202">
        <f>IF(N252="snížená",J252,0)</f>
        <v>0</v>
      </c>
      <c r="BG252" s="202">
        <f>IF(N252="zákl. přenesená",J252,0)</f>
        <v>0</v>
      </c>
      <c r="BH252" s="202">
        <f>IF(N252="sníž. přenesená",J252,0)</f>
        <v>0</v>
      </c>
      <c r="BI252" s="202">
        <f>IF(N252="nulová",J252,0)</f>
        <v>0</v>
      </c>
      <c r="BJ252" s="16" t="s">
        <v>83</v>
      </c>
      <c r="BK252" s="202">
        <f>ROUND(I252*H252,2)</f>
        <v>0</v>
      </c>
      <c r="BL252" s="16" t="s">
        <v>141</v>
      </c>
      <c r="BM252" s="201" t="s">
        <v>374</v>
      </c>
    </row>
    <row r="253" spans="1:65" s="2" customFormat="1" ht="39">
      <c r="A253" s="33"/>
      <c r="B253" s="34"/>
      <c r="C253" s="35"/>
      <c r="D253" s="203" t="s">
        <v>143</v>
      </c>
      <c r="E253" s="35"/>
      <c r="F253" s="204" t="s">
        <v>375</v>
      </c>
      <c r="G253" s="35"/>
      <c r="H253" s="35"/>
      <c r="I253" s="205"/>
      <c r="J253" s="35"/>
      <c r="K253" s="35"/>
      <c r="L253" s="38"/>
      <c r="M253" s="206"/>
      <c r="N253" s="207"/>
      <c r="O253" s="70"/>
      <c r="P253" s="70"/>
      <c r="Q253" s="70"/>
      <c r="R253" s="70"/>
      <c r="S253" s="70"/>
      <c r="T253" s="71"/>
      <c r="U253" s="33"/>
      <c r="V253" s="33"/>
      <c r="W253" s="33"/>
      <c r="X253" s="33"/>
      <c r="Y253" s="33"/>
      <c r="Z253" s="33"/>
      <c r="AA253" s="33"/>
      <c r="AB253" s="33"/>
      <c r="AC253" s="33"/>
      <c r="AD253" s="33"/>
      <c r="AE253" s="33"/>
      <c r="AT253" s="16" t="s">
        <v>143</v>
      </c>
      <c r="AU253" s="16" t="s">
        <v>85</v>
      </c>
    </row>
    <row r="254" spans="1:65" s="13" customFormat="1" ht="11.25">
      <c r="B254" s="209"/>
      <c r="C254" s="210"/>
      <c r="D254" s="203" t="s">
        <v>173</v>
      </c>
      <c r="E254" s="211" t="s">
        <v>1</v>
      </c>
      <c r="F254" s="212" t="s">
        <v>355</v>
      </c>
      <c r="G254" s="210"/>
      <c r="H254" s="213">
        <v>280.98</v>
      </c>
      <c r="I254" s="214"/>
      <c r="J254" s="210"/>
      <c r="K254" s="210"/>
      <c r="L254" s="215"/>
      <c r="M254" s="216"/>
      <c r="N254" s="217"/>
      <c r="O254" s="217"/>
      <c r="P254" s="217"/>
      <c r="Q254" s="217"/>
      <c r="R254" s="217"/>
      <c r="S254" s="217"/>
      <c r="T254" s="218"/>
      <c r="AT254" s="219" t="s">
        <v>173</v>
      </c>
      <c r="AU254" s="219" t="s">
        <v>85</v>
      </c>
      <c r="AV254" s="13" t="s">
        <v>85</v>
      </c>
      <c r="AW254" s="13" t="s">
        <v>34</v>
      </c>
      <c r="AX254" s="13" t="s">
        <v>83</v>
      </c>
      <c r="AY254" s="219" t="s">
        <v>133</v>
      </c>
    </row>
    <row r="255" spans="1:65" s="2" customFormat="1" ht="16.5" customHeight="1">
      <c r="A255" s="33"/>
      <c r="B255" s="34"/>
      <c r="C255" s="190" t="s">
        <v>376</v>
      </c>
      <c r="D255" s="190" t="s">
        <v>136</v>
      </c>
      <c r="E255" s="191" t="s">
        <v>377</v>
      </c>
      <c r="F255" s="192" t="s">
        <v>378</v>
      </c>
      <c r="G255" s="193" t="s">
        <v>331</v>
      </c>
      <c r="H255" s="194">
        <v>0.3</v>
      </c>
      <c r="I255" s="195"/>
      <c r="J255" s="196">
        <f>ROUND(I255*H255,2)</f>
        <v>0</v>
      </c>
      <c r="K255" s="192" t="s">
        <v>140</v>
      </c>
      <c r="L255" s="38"/>
      <c r="M255" s="197" t="s">
        <v>1</v>
      </c>
      <c r="N255" s="198" t="s">
        <v>42</v>
      </c>
      <c r="O255" s="70"/>
      <c r="P255" s="199">
        <f>O255*H255</f>
        <v>0</v>
      </c>
      <c r="Q255" s="199">
        <v>0</v>
      </c>
      <c r="R255" s="199">
        <f>Q255*H255</f>
        <v>0</v>
      </c>
      <c r="S255" s="199">
        <v>0</v>
      </c>
      <c r="T255" s="200">
        <f>S255*H255</f>
        <v>0</v>
      </c>
      <c r="U255" s="33"/>
      <c r="V255" s="33"/>
      <c r="W255" s="33"/>
      <c r="X255" s="33"/>
      <c r="Y255" s="33"/>
      <c r="Z255" s="33"/>
      <c r="AA255" s="33"/>
      <c r="AB255" s="33"/>
      <c r="AC255" s="33"/>
      <c r="AD255" s="33"/>
      <c r="AE255" s="33"/>
      <c r="AR255" s="201" t="s">
        <v>141</v>
      </c>
      <c r="AT255" s="201" t="s">
        <v>136</v>
      </c>
      <c r="AU255" s="201" t="s">
        <v>85</v>
      </c>
      <c r="AY255" s="16" t="s">
        <v>133</v>
      </c>
      <c r="BE255" s="202">
        <f>IF(N255="základní",J255,0)</f>
        <v>0</v>
      </c>
      <c r="BF255" s="202">
        <f>IF(N255="snížená",J255,0)</f>
        <v>0</v>
      </c>
      <c r="BG255" s="202">
        <f>IF(N255="zákl. přenesená",J255,0)</f>
        <v>0</v>
      </c>
      <c r="BH255" s="202">
        <f>IF(N255="sníž. přenesená",J255,0)</f>
        <v>0</v>
      </c>
      <c r="BI255" s="202">
        <f>IF(N255="nulová",J255,0)</f>
        <v>0</v>
      </c>
      <c r="BJ255" s="16" t="s">
        <v>83</v>
      </c>
      <c r="BK255" s="202">
        <f>ROUND(I255*H255,2)</f>
        <v>0</v>
      </c>
      <c r="BL255" s="16" t="s">
        <v>141</v>
      </c>
      <c r="BM255" s="201" t="s">
        <v>379</v>
      </c>
    </row>
    <row r="256" spans="1:65" s="2" customFormat="1" ht="39">
      <c r="A256" s="33"/>
      <c r="B256" s="34"/>
      <c r="C256" s="35"/>
      <c r="D256" s="203" t="s">
        <v>143</v>
      </c>
      <c r="E256" s="35"/>
      <c r="F256" s="204" t="s">
        <v>380</v>
      </c>
      <c r="G256" s="35"/>
      <c r="H256" s="35"/>
      <c r="I256" s="205"/>
      <c r="J256" s="35"/>
      <c r="K256" s="35"/>
      <c r="L256" s="38"/>
      <c r="M256" s="206"/>
      <c r="N256" s="207"/>
      <c r="O256" s="70"/>
      <c r="P256" s="70"/>
      <c r="Q256" s="70"/>
      <c r="R256" s="70"/>
      <c r="S256" s="70"/>
      <c r="T256" s="71"/>
      <c r="U256" s="33"/>
      <c r="V256" s="33"/>
      <c r="W256" s="33"/>
      <c r="X256" s="33"/>
      <c r="Y256" s="33"/>
      <c r="Z256" s="33"/>
      <c r="AA256" s="33"/>
      <c r="AB256" s="33"/>
      <c r="AC256" s="33"/>
      <c r="AD256" s="33"/>
      <c r="AE256" s="33"/>
      <c r="AT256" s="16" t="s">
        <v>143</v>
      </c>
      <c r="AU256" s="16" t="s">
        <v>85</v>
      </c>
    </row>
    <row r="257" spans="1:65" s="2" customFormat="1" ht="16.5" customHeight="1">
      <c r="A257" s="33"/>
      <c r="B257" s="34"/>
      <c r="C257" s="190" t="s">
        <v>381</v>
      </c>
      <c r="D257" s="190" t="s">
        <v>136</v>
      </c>
      <c r="E257" s="191" t="s">
        <v>382</v>
      </c>
      <c r="F257" s="192" t="s">
        <v>383</v>
      </c>
      <c r="G257" s="193" t="s">
        <v>331</v>
      </c>
      <c r="H257" s="194">
        <v>0.2</v>
      </c>
      <c r="I257" s="195"/>
      <c r="J257" s="196">
        <f>ROUND(I257*H257,2)</f>
        <v>0</v>
      </c>
      <c r="K257" s="192" t="s">
        <v>140</v>
      </c>
      <c r="L257" s="38"/>
      <c r="M257" s="197" t="s">
        <v>1</v>
      </c>
      <c r="N257" s="198" t="s">
        <v>42</v>
      </c>
      <c r="O257" s="70"/>
      <c r="P257" s="199">
        <f>O257*H257</f>
        <v>0</v>
      </c>
      <c r="Q257" s="199">
        <v>0</v>
      </c>
      <c r="R257" s="199">
        <f>Q257*H257</f>
        <v>0</v>
      </c>
      <c r="S257" s="199">
        <v>0</v>
      </c>
      <c r="T257" s="200">
        <f>S257*H257</f>
        <v>0</v>
      </c>
      <c r="U257" s="33"/>
      <c r="V257" s="33"/>
      <c r="W257" s="33"/>
      <c r="X257" s="33"/>
      <c r="Y257" s="33"/>
      <c r="Z257" s="33"/>
      <c r="AA257" s="33"/>
      <c r="AB257" s="33"/>
      <c r="AC257" s="33"/>
      <c r="AD257" s="33"/>
      <c r="AE257" s="33"/>
      <c r="AR257" s="201" t="s">
        <v>141</v>
      </c>
      <c r="AT257" s="201" t="s">
        <v>136</v>
      </c>
      <c r="AU257" s="201" t="s">
        <v>85</v>
      </c>
      <c r="AY257" s="16" t="s">
        <v>133</v>
      </c>
      <c r="BE257" s="202">
        <f>IF(N257="základní",J257,0)</f>
        <v>0</v>
      </c>
      <c r="BF257" s="202">
        <f>IF(N257="snížená",J257,0)</f>
        <v>0</v>
      </c>
      <c r="BG257" s="202">
        <f>IF(N257="zákl. přenesená",J257,0)</f>
        <v>0</v>
      </c>
      <c r="BH257" s="202">
        <f>IF(N257="sníž. přenesená",J257,0)</f>
        <v>0</v>
      </c>
      <c r="BI257" s="202">
        <f>IF(N257="nulová",J257,0)</f>
        <v>0</v>
      </c>
      <c r="BJ257" s="16" t="s">
        <v>83</v>
      </c>
      <c r="BK257" s="202">
        <f>ROUND(I257*H257,2)</f>
        <v>0</v>
      </c>
      <c r="BL257" s="16" t="s">
        <v>141</v>
      </c>
      <c r="BM257" s="201" t="s">
        <v>384</v>
      </c>
    </row>
    <row r="258" spans="1:65" s="2" customFormat="1" ht="39">
      <c r="A258" s="33"/>
      <c r="B258" s="34"/>
      <c r="C258" s="35"/>
      <c r="D258" s="203" t="s">
        <v>143</v>
      </c>
      <c r="E258" s="35"/>
      <c r="F258" s="204" t="s">
        <v>385</v>
      </c>
      <c r="G258" s="35"/>
      <c r="H258" s="35"/>
      <c r="I258" s="205"/>
      <c r="J258" s="35"/>
      <c r="K258" s="35"/>
      <c r="L258" s="38"/>
      <c r="M258" s="206"/>
      <c r="N258" s="207"/>
      <c r="O258" s="70"/>
      <c r="P258" s="70"/>
      <c r="Q258" s="70"/>
      <c r="R258" s="70"/>
      <c r="S258" s="70"/>
      <c r="T258" s="71"/>
      <c r="U258" s="33"/>
      <c r="V258" s="33"/>
      <c r="W258" s="33"/>
      <c r="X258" s="33"/>
      <c r="Y258" s="33"/>
      <c r="Z258" s="33"/>
      <c r="AA258" s="33"/>
      <c r="AB258" s="33"/>
      <c r="AC258" s="33"/>
      <c r="AD258" s="33"/>
      <c r="AE258" s="33"/>
      <c r="AT258" s="16" t="s">
        <v>143</v>
      </c>
      <c r="AU258" s="16" t="s">
        <v>85</v>
      </c>
    </row>
    <row r="259" spans="1:65" s="2" customFormat="1" ht="16.5" customHeight="1">
      <c r="A259" s="33"/>
      <c r="B259" s="34"/>
      <c r="C259" s="190" t="s">
        <v>386</v>
      </c>
      <c r="D259" s="190" t="s">
        <v>136</v>
      </c>
      <c r="E259" s="191" t="s">
        <v>387</v>
      </c>
      <c r="F259" s="192" t="s">
        <v>388</v>
      </c>
      <c r="G259" s="193" t="s">
        <v>180</v>
      </c>
      <c r="H259" s="194">
        <v>70</v>
      </c>
      <c r="I259" s="195"/>
      <c r="J259" s="196">
        <f>ROUND(I259*H259,2)</f>
        <v>0</v>
      </c>
      <c r="K259" s="192" t="s">
        <v>140</v>
      </c>
      <c r="L259" s="38"/>
      <c r="M259" s="197" t="s">
        <v>1</v>
      </c>
      <c r="N259" s="198" t="s">
        <v>42</v>
      </c>
      <c r="O259" s="70"/>
      <c r="P259" s="199">
        <f>O259*H259</f>
        <v>0</v>
      </c>
      <c r="Q259" s="199">
        <v>0</v>
      </c>
      <c r="R259" s="199">
        <f>Q259*H259</f>
        <v>0</v>
      </c>
      <c r="S259" s="199">
        <v>0</v>
      </c>
      <c r="T259" s="200">
        <f>S259*H259</f>
        <v>0</v>
      </c>
      <c r="U259" s="33"/>
      <c r="V259" s="33"/>
      <c r="W259" s="33"/>
      <c r="X259" s="33"/>
      <c r="Y259" s="33"/>
      <c r="Z259" s="33"/>
      <c r="AA259" s="33"/>
      <c r="AB259" s="33"/>
      <c r="AC259" s="33"/>
      <c r="AD259" s="33"/>
      <c r="AE259" s="33"/>
      <c r="AR259" s="201" t="s">
        <v>141</v>
      </c>
      <c r="AT259" s="201" t="s">
        <v>136</v>
      </c>
      <c r="AU259" s="201" t="s">
        <v>85</v>
      </c>
      <c r="AY259" s="16" t="s">
        <v>133</v>
      </c>
      <c r="BE259" s="202">
        <f>IF(N259="základní",J259,0)</f>
        <v>0</v>
      </c>
      <c r="BF259" s="202">
        <f>IF(N259="snížená",J259,0)</f>
        <v>0</v>
      </c>
      <c r="BG259" s="202">
        <f>IF(N259="zákl. přenesená",J259,0)</f>
        <v>0</v>
      </c>
      <c r="BH259" s="202">
        <f>IF(N259="sníž. přenesená",J259,0)</f>
        <v>0</v>
      </c>
      <c r="BI259" s="202">
        <f>IF(N259="nulová",J259,0)</f>
        <v>0</v>
      </c>
      <c r="BJ259" s="16" t="s">
        <v>83</v>
      </c>
      <c r="BK259" s="202">
        <f>ROUND(I259*H259,2)</f>
        <v>0</v>
      </c>
      <c r="BL259" s="16" t="s">
        <v>141</v>
      </c>
      <c r="BM259" s="201" t="s">
        <v>389</v>
      </c>
    </row>
    <row r="260" spans="1:65" s="2" customFormat="1" ht="29.25">
      <c r="A260" s="33"/>
      <c r="B260" s="34"/>
      <c r="C260" s="35"/>
      <c r="D260" s="203" t="s">
        <v>143</v>
      </c>
      <c r="E260" s="35"/>
      <c r="F260" s="204" t="s">
        <v>390</v>
      </c>
      <c r="G260" s="35"/>
      <c r="H260" s="35"/>
      <c r="I260" s="205"/>
      <c r="J260" s="35"/>
      <c r="K260" s="35"/>
      <c r="L260" s="38"/>
      <c r="M260" s="206"/>
      <c r="N260" s="207"/>
      <c r="O260" s="70"/>
      <c r="P260" s="70"/>
      <c r="Q260" s="70"/>
      <c r="R260" s="70"/>
      <c r="S260" s="70"/>
      <c r="T260" s="71"/>
      <c r="U260" s="33"/>
      <c r="V260" s="33"/>
      <c r="W260" s="33"/>
      <c r="X260" s="33"/>
      <c r="Y260" s="33"/>
      <c r="Z260" s="33"/>
      <c r="AA260" s="33"/>
      <c r="AB260" s="33"/>
      <c r="AC260" s="33"/>
      <c r="AD260" s="33"/>
      <c r="AE260" s="33"/>
      <c r="AT260" s="16" t="s">
        <v>143</v>
      </c>
      <c r="AU260" s="16" t="s">
        <v>85</v>
      </c>
    </row>
    <row r="261" spans="1:65" s="2" customFormat="1" ht="16.5" customHeight="1">
      <c r="A261" s="33"/>
      <c r="B261" s="34"/>
      <c r="C261" s="190" t="s">
        <v>391</v>
      </c>
      <c r="D261" s="190" t="s">
        <v>136</v>
      </c>
      <c r="E261" s="191" t="s">
        <v>392</v>
      </c>
      <c r="F261" s="192" t="s">
        <v>393</v>
      </c>
      <c r="G261" s="193" t="s">
        <v>180</v>
      </c>
      <c r="H261" s="194">
        <v>70</v>
      </c>
      <c r="I261" s="195"/>
      <c r="J261" s="196">
        <f>ROUND(I261*H261,2)</f>
        <v>0</v>
      </c>
      <c r="K261" s="192" t="s">
        <v>140</v>
      </c>
      <c r="L261" s="38"/>
      <c r="M261" s="197" t="s">
        <v>1</v>
      </c>
      <c r="N261" s="198" t="s">
        <v>42</v>
      </c>
      <c r="O261" s="70"/>
      <c r="P261" s="199">
        <f>O261*H261</f>
        <v>0</v>
      </c>
      <c r="Q261" s="199">
        <v>0</v>
      </c>
      <c r="R261" s="199">
        <f>Q261*H261</f>
        <v>0</v>
      </c>
      <c r="S261" s="199">
        <v>0</v>
      </c>
      <c r="T261" s="200">
        <f>S261*H261</f>
        <v>0</v>
      </c>
      <c r="U261" s="33"/>
      <c r="V261" s="33"/>
      <c r="W261" s="33"/>
      <c r="X261" s="33"/>
      <c r="Y261" s="33"/>
      <c r="Z261" s="33"/>
      <c r="AA261" s="33"/>
      <c r="AB261" s="33"/>
      <c r="AC261" s="33"/>
      <c r="AD261" s="33"/>
      <c r="AE261" s="33"/>
      <c r="AR261" s="201" t="s">
        <v>141</v>
      </c>
      <c r="AT261" s="201" t="s">
        <v>136</v>
      </c>
      <c r="AU261" s="201" t="s">
        <v>85</v>
      </c>
      <c r="AY261" s="16" t="s">
        <v>133</v>
      </c>
      <c r="BE261" s="202">
        <f>IF(N261="základní",J261,0)</f>
        <v>0</v>
      </c>
      <c r="BF261" s="202">
        <f>IF(N261="snížená",J261,0)</f>
        <v>0</v>
      </c>
      <c r="BG261" s="202">
        <f>IF(N261="zákl. přenesená",J261,0)</f>
        <v>0</v>
      </c>
      <c r="BH261" s="202">
        <f>IF(N261="sníž. přenesená",J261,0)</f>
        <v>0</v>
      </c>
      <c r="BI261" s="202">
        <f>IF(N261="nulová",J261,0)</f>
        <v>0</v>
      </c>
      <c r="BJ261" s="16" t="s">
        <v>83</v>
      </c>
      <c r="BK261" s="202">
        <f>ROUND(I261*H261,2)</f>
        <v>0</v>
      </c>
      <c r="BL261" s="16" t="s">
        <v>141</v>
      </c>
      <c r="BM261" s="201" t="s">
        <v>394</v>
      </c>
    </row>
    <row r="262" spans="1:65" s="2" customFormat="1" ht="19.5">
      <c r="A262" s="33"/>
      <c r="B262" s="34"/>
      <c r="C262" s="35"/>
      <c r="D262" s="203" t="s">
        <v>143</v>
      </c>
      <c r="E262" s="35"/>
      <c r="F262" s="204" t="s">
        <v>395</v>
      </c>
      <c r="G262" s="35"/>
      <c r="H262" s="35"/>
      <c r="I262" s="205"/>
      <c r="J262" s="35"/>
      <c r="K262" s="35"/>
      <c r="L262" s="38"/>
      <c r="M262" s="206"/>
      <c r="N262" s="207"/>
      <c r="O262" s="70"/>
      <c r="P262" s="70"/>
      <c r="Q262" s="70"/>
      <c r="R262" s="70"/>
      <c r="S262" s="70"/>
      <c r="T262" s="71"/>
      <c r="U262" s="33"/>
      <c r="V262" s="33"/>
      <c r="W262" s="33"/>
      <c r="X262" s="33"/>
      <c r="Y262" s="33"/>
      <c r="Z262" s="33"/>
      <c r="AA262" s="33"/>
      <c r="AB262" s="33"/>
      <c r="AC262" s="33"/>
      <c r="AD262" s="33"/>
      <c r="AE262" s="33"/>
      <c r="AT262" s="16" t="s">
        <v>143</v>
      </c>
      <c r="AU262" s="16" t="s">
        <v>85</v>
      </c>
    </row>
    <row r="263" spans="1:65" s="2" customFormat="1" ht="16.5" customHeight="1">
      <c r="A263" s="33"/>
      <c r="B263" s="34"/>
      <c r="C263" s="190" t="s">
        <v>396</v>
      </c>
      <c r="D263" s="190" t="s">
        <v>136</v>
      </c>
      <c r="E263" s="191" t="s">
        <v>397</v>
      </c>
      <c r="F263" s="192" t="s">
        <v>398</v>
      </c>
      <c r="G263" s="193" t="s">
        <v>399</v>
      </c>
      <c r="H263" s="194">
        <v>102</v>
      </c>
      <c r="I263" s="195"/>
      <c r="J263" s="196">
        <f>ROUND(I263*H263,2)</f>
        <v>0</v>
      </c>
      <c r="K263" s="192" t="s">
        <v>140</v>
      </c>
      <c r="L263" s="38"/>
      <c r="M263" s="197" t="s">
        <v>1</v>
      </c>
      <c r="N263" s="198" t="s">
        <v>42</v>
      </c>
      <c r="O263" s="70"/>
      <c r="P263" s="199">
        <f>O263*H263</f>
        <v>0</v>
      </c>
      <c r="Q263" s="199">
        <v>0</v>
      </c>
      <c r="R263" s="199">
        <f>Q263*H263</f>
        <v>0</v>
      </c>
      <c r="S263" s="199">
        <v>0</v>
      </c>
      <c r="T263" s="200">
        <f>S263*H263</f>
        <v>0</v>
      </c>
      <c r="U263" s="33"/>
      <c r="V263" s="33"/>
      <c r="W263" s="33"/>
      <c r="X263" s="33"/>
      <c r="Y263" s="33"/>
      <c r="Z263" s="33"/>
      <c r="AA263" s="33"/>
      <c r="AB263" s="33"/>
      <c r="AC263" s="33"/>
      <c r="AD263" s="33"/>
      <c r="AE263" s="33"/>
      <c r="AR263" s="201" t="s">
        <v>141</v>
      </c>
      <c r="AT263" s="201" t="s">
        <v>136</v>
      </c>
      <c r="AU263" s="201" t="s">
        <v>85</v>
      </c>
      <c r="AY263" s="16" t="s">
        <v>133</v>
      </c>
      <c r="BE263" s="202">
        <f>IF(N263="základní",J263,0)</f>
        <v>0</v>
      </c>
      <c r="BF263" s="202">
        <f>IF(N263="snížená",J263,0)</f>
        <v>0</v>
      </c>
      <c r="BG263" s="202">
        <f>IF(N263="zákl. přenesená",J263,0)</f>
        <v>0</v>
      </c>
      <c r="BH263" s="202">
        <f>IF(N263="sníž. přenesená",J263,0)</f>
        <v>0</v>
      </c>
      <c r="BI263" s="202">
        <f>IF(N263="nulová",J263,0)</f>
        <v>0</v>
      </c>
      <c r="BJ263" s="16" t="s">
        <v>83</v>
      </c>
      <c r="BK263" s="202">
        <f>ROUND(I263*H263,2)</f>
        <v>0</v>
      </c>
      <c r="BL263" s="16" t="s">
        <v>141</v>
      </c>
      <c r="BM263" s="201" t="s">
        <v>400</v>
      </c>
    </row>
    <row r="264" spans="1:65" s="2" customFormat="1" ht="39">
      <c r="A264" s="33"/>
      <c r="B264" s="34"/>
      <c r="C264" s="35"/>
      <c r="D264" s="203" t="s">
        <v>143</v>
      </c>
      <c r="E264" s="35"/>
      <c r="F264" s="204" t="s">
        <v>401</v>
      </c>
      <c r="G264" s="35"/>
      <c r="H264" s="35"/>
      <c r="I264" s="205"/>
      <c r="J264" s="35"/>
      <c r="K264" s="35"/>
      <c r="L264" s="38"/>
      <c r="M264" s="206"/>
      <c r="N264" s="207"/>
      <c r="O264" s="70"/>
      <c r="P264" s="70"/>
      <c r="Q264" s="70"/>
      <c r="R264" s="70"/>
      <c r="S264" s="70"/>
      <c r="T264" s="71"/>
      <c r="U264" s="33"/>
      <c r="V264" s="33"/>
      <c r="W264" s="33"/>
      <c r="X264" s="33"/>
      <c r="Y264" s="33"/>
      <c r="Z264" s="33"/>
      <c r="AA264" s="33"/>
      <c r="AB264" s="33"/>
      <c r="AC264" s="33"/>
      <c r="AD264" s="33"/>
      <c r="AE264" s="33"/>
      <c r="AT264" s="16" t="s">
        <v>143</v>
      </c>
      <c r="AU264" s="16" t="s">
        <v>85</v>
      </c>
    </row>
    <row r="265" spans="1:65" s="13" customFormat="1" ht="11.25">
      <c r="B265" s="209"/>
      <c r="C265" s="210"/>
      <c r="D265" s="203" t="s">
        <v>173</v>
      </c>
      <c r="E265" s="211" t="s">
        <v>1</v>
      </c>
      <c r="F265" s="212" t="s">
        <v>402</v>
      </c>
      <c r="G265" s="210"/>
      <c r="H265" s="213">
        <v>102</v>
      </c>
      <c r="I265" s="214"/>
      <c r="J265" s="210"/>
      <c r="K265" s="210"/>
      <c r="L265" s="215"/>
      <c r="M265" s="216"/>
      <c r="N265" s="217"/>
      <c r="O265" s="217"/>
      <c r="P265" s="217"/>
      <c r="Q265" s="217"/>
      <c r="R265" s="217"/>
      <c r="S265" s="217"/>
      <c r="T265" s="218"/>
      <c r="AT265" s="219" t="s">
        <v>173</v>
      </c>
      <c r="AU265" s="219" t="s">
        <v>85</v>
      </c>
      <c r="AV265" s="13" t="s">
        <v>85</v>
      </c>
      <c r="AW265" s="13" t="s">
        <v>34</v>
      </c>
      <c r="AX265" s="13" t="s">
        <v>83</v>
      </c>
      <c r="AY265" s="219" t="s">
        <v>133</v>
      </c>
    </row>
    <row r="266" spans="1:65" s="2" customFormat="1" ht="16.5" customHeight="1">
      <c r="A266" s="33"/>
      <c r="B266" s="34"/>
      <c r="C266" s="190" t="s">
        <v>403</v>
      </c>
      <c r="D266" s="190" t="s">
        <v>136</v>
      </c>
      <c r="E266" s="191" t="s">
        <v>404</v>
      </c>
      <c r="F266" s="192" t="s">
        <v>405</v>
      </c>
      <c r="G266" s="193" t="s">
        <v>399</v>
      </c>
      <c r="H266" s="194">
        <v>10</v>
      </c>
      <c r="I266" s="195"/>
      <c r="J266" s="196">
        <f>ROUND(I266*H266,2)</f>
        <v>0</v>
      </c>
      <c r="K266" s="192" t="s">
        <v>140</v>
      </c>
      <c r="L266" s="38"/>
      <c r="M266" s="197" t="s">
        <v>1</v>
      </c>
      <c r="N266" s="198" t="s">
        <v>42</v>
      </c>
      <c r="O266" s="70"/>
      <c r="P266" s="199">
        <f>O266*H266</f>
        <v>0</v>
      </c>
      <c r="Q266" s="199">
        <v>0</v>
      </c>
      <c r="R266" s="199">
        <f>Q266*H266</f>
        <v>0</v>
      </c>
      <c r="S266" s="199">
        <v>0</v>
      </c>
      <c r="T266" s="200">
        <f>S266*H266</f>
        <v>0</v>
      </c>
      <c r="U266" s="33"/>
      <c r="V266" s="33"/>
      <c r="W266" s="33"/>
      <c r="X266" s="33"/>
      <c r="Y266" s="33"/>
      <c r="Z266" s="33"/>
      <c r="AA266" s="33"/>
      <c r="AB266" s="33"/>
      <c r="AC266" s="33"/>
      <c r="AD266" s="33"/>
      <c r="AE266" s="33"/>
      <c r="AR266" s="201" t="s">
        <v>141</v>
      </c>
      <c r="AT266" s="201" t="s">
        <v>136</v>
      </c>
      <c r="AU266" s="201" t="s">
        <v>85</v>
      </c>
      <c r="AY266" s="16" t="s">
        <v>133</v>
      </c>
      <c r="BE266" s="202">
        <f>IF(N266="základní",J266,0)</f>
        <v>0</v>
      </c>
      <c r="BF266" s="202">
        <f>IF(N266="snížená",J266,0)</f>
        <v>0</v>
      </c>
      <c r="BG266" s="202">
        <f>IF(N266="zákl. přenesená",J266,0)</f>
        <v>0</v>
      </c>
      <c r="BH266" s="202">
        <f>IF(N266="sníž. přenesená",J266,0)</f>
        <v>0</v>
      </c>
      <c r="BI266" s="202">
        <f>IF(N266="nulová",J266,0)</f>
        <v>0</v>
      </c>
      <c r="BJ266" s="16" t="s">
        <v>83</v>
      </c>
      <c r="BK266" s="202">
        <f>ROUND(I266*H266,2)</f>
        <v>0</v>
      </c>
      <c r="BL266" s="16" t="s">
        <v>141</v>
      </c>
      <c r="BM266" s="201" t="s">
        <v>406</v>
      </c>
    </row>
    <row r="267" spans="1:65" s="2" customFormat="1" ht="39">
      <c r="A267" s="33"/>
      <c r="B267" s="34"/>
      <c r="C267" s="35"/>
      <c r="D267" s="203" t="s">
        <v>143</v>
      </c>
      <c r="E267" s="35"/>
      <c r="F267" s="204" t="s">
        <v>407</v>
      </c>
      <c r="G267" s="35"/>
      <c r="H267" s="35"/>
      <c r="I267" s="205"/>
      <c r="J267" s="35"/>
      <c r="K267" s="35"/>
      <c r="L267" s="38"/>
      <c r="M267" s="206"/>
      <c r="N267" s="207"/>
      <c r="O267" s="70"/>
      <c r="P267" s="70"/>
      <c r="Q267" s="70"/>
      <c r="R267" s="70"/>
      <c r="S267" s="70"/>
      <c r="T267" s="71"/>
      <c r="U267" s="33"/>
      <c r="V267" s="33"/>
      <c r="W267" s="33"/>
      <c r="X267" s="33"/>
      <c r="Y267" s="33"/>
      <c r="Z267" s="33"/>
      <c r="AA267" s="33"/>
      <c r="AB267" s="33"/>
      <c r="AC267" s="33"/>
      <c r="AD267" s="33"/>
      <c r="AE267" s="33"/>
      <c r="AT267" s="16" t="s">
        <v>143</v>
      </c>
      <c r="AU267" s="16" t="s">
        <v>85</v>
      </c>
    </row>
    <row r="268" spans="1:65" s="2" customFormat="1" ht="16.5" customHeight="1">
      <c r="A268" s="33"/>
      <c r="B268" s="34"/>
      <c r="C268" s="190" t="s">
        <v>408</v>
      </c>
      <c r="D268" s="190" t="s">
        <v>136</v>
      </c>
      <c r="E268" s="191" t="s">
        <v>409</v>
      </c>
      <c r="F268" s="192" t="s">
        <v>410</v>
      </c>
      <c r="G268" s="193" t="s">
        <v>399</v>
      </c>
      <c r="H268" s="194">
        <v>10</v>
      </c>
      <c r="I268" s="195"/>
      <c r="J268" s="196">
        <f>ROUND(I268*H268,2)</f>
        <v>0</v>
      </c>
      <c r="K268" s="192" t="s">
        <v>140</v>
      </c>
      <c r="L268" s="38"/>
      <c r="M268" s="197" t="s">
        <v>1</v>
      </c>
      <c r="N268" s="198" t="s">
        <v>42</v>
      </c>
      <c r="O268" s="70"/>
      <c r="P268" s="199">
        <f>O268*H268</f>
        <v>0</v>
      </c>
      <c r="Q268" s="199">
        <v>0</v>
      </c>
      <c r="R268" s="199">
        <f>Q268*H268</f>
        <v>0</v>
      </c>
      <c r="S268" s="199">
        <v>0</v>
      </c>
      <c r="T268" s="200">
        <f>S268*H268</f>
        <v>0</v>
      </c>
      <c r="U268" s="33"/>
      <c r="V268" s="33"/>
      <c r="W268" s="33"/>
      <c r="X268" s="33"/>
      <c r="Y268" s="33"/>
      <c r="Z268" s="33"/>
      <c r="AA268" s="33"/>
      <c r="AB268" s="33"/>
      <c r="AC268" s="33"/>
      <c r="AD268" s="33"/>
      <c r="AE268" s="33"/>
      <c r="AR268" s="201" t="s">
        <v>141</v>
      </c>
      <c r="AT268" s="201" t="s">
        <v>136</v>
      </c>
      <c r="AU268" s="201" t="s">
        <v>85</v>
      </c>
      <c r="AY268" s="16" t="s">
        <v>133</v>
      </c>
      <c r="BE268" s="202">
        <f>IF(N268="základní",J268,0)</f>
        <v>0</v>
      </c>
      <c r="BF268" s="202">
        <f>IF(N268="snížená",J268,0)</f>
        <v>0</v>
      </c>
      <c r="BG268" s="202">
        <f>IF(N268="zákl. přenesená",J268,0)</f>
        <v>0</v>
      </c>
      <c r="BH268" s="202">
        <f>IF(N268="sníž. přenesená",J268,0)</f>
        <v>0</v>
      </c>
      <c r="BI268" s="202">
        <f>IF(N268="nulová",J268,0)</f>
        <v>0</v>
      </c>
      <c r="BJ268" s="16" t="s">
        <v>83</v>
      </c>
      <c r="BK268" s="202">
        <f>ROUND(I268*H268,2)</f>
        <v>0</v>
      </c>
      <c r="BL268" s="16" t="s">
        <v>141</v>
      </c>
      <c r="BM268" s="201" t="s">
        <v>411</v>
      </c>
    </row>
    <row r="269" spans="1:65" s="2" customFormat="1" ht="39">
      <c r="A269" s="33"/>
      <c r="B269" s="34"/>
      <c r="C269" s="35"/>
      <c r="D269" s="203" t="s">
        <v>143</v>
      </c>
      <c r="E269" s="35"/>
      <c r="F269" s="204" t="s">
        <v>412</v>
      </c>
      <c r="G269" s="35"/>
      <c r="H269" s="35"/>
      <c r="I269" s="205"/>
      <c r="J269" s="35"/>
      <c r="K269" s="35"/>
      <c r="L269" s="38"/>
      <c r="M269" s="206"/>
      <c r="N269" s="207"/>
      <c r="O269" s="70"/>
      <c r="P269" s="70"/>
      <c r="Q269" s="70"/>
      <c r="R269" s="70"/>
      <c r="S269" s="70"/>
      <c r="T269" s="71"/>
      <c r="U269" s="33"/>
      <c r="V269" s="33"/>
      <c r="W269" s="33"/>
      <c r="X269" s="33"/>
      <c r="Y269" s="33"/>
      <c r="Z269" s="33"/>
      <c r="AA269" s="33"/>
      <c r="AB269" s="33"/>
      <c r="AC269" s="33"/>
      <c r="AD269" s="33"/>
      <c r="AE269" s="33"/>
      <c r="AT269" s="16" t="s">
        <v>143</v>
      </c>
      <c r="AU269" s="16" t="s">
        <v>85</v>
      </c>
    </row>
    <row r="270" spans="1:65" s="13" customFormat="1" ht="11.25">
      <c r="B270" s="209"/>
      <c r="C270" s="210"/>
      <c r="D270" s="203" t="s">
        <v>173</v>
      </c>
      <c r="E270" s="211" t="s">
        <v>1</v>
      </c>
      <c r="F270" s="212" t="s">
        <v>196</v>
      </c>
      <c r="G270" s="210"/>
      <c r="H270" s="213">
        <v>10</v>
      </c>
      <c r="I270" s="214"/>
      <c r="J270" s="210"/>
      <c r="K270" s="210"/>
      <c r="L270" s="215"/>
      <c r="M270" s="216"/>
      <c r="N270" s="217"/>
      <c r="O270" s="217"/>
      <c r="P270" s="217"/>
      <c r="Q270" s="217"/>
      <c r="R270" s="217"/>
      <c r="S270" s="217"/>
      <c r="T270" s="218"/>
      <c r="AT270" s="219" t="s">
        <v>173</v>
      </c>
      <c r="AU270" s="219" t="s">
        <v>85</v>
      </c>
      <c r="AV270" s="13" t="s">
        <v>85</v>
      </c>
      <c r="AW270" s="13" t="s">
        <v>34</v>
      </c>
      <c r="AX270" s="13" t="s">
        <v>83</v>
      </c>
      <c r="AY270" s="219" t="s">
        <v>133</v>
      </c>
    </row>
    <row r="271" spans="1:65" s="2" customFormat="1" ht="16.5" customHeight="1">
      <c r="A271" s="33"/>
      <c r="B271" s="34"/>
      <c r="C271" s="190" t="s">
        <v>413</v>
      </c>
      <c r="D271" s="190" t="s">
        <v>136</v>
      </c>
      <c r="E271" s="191" t="s">
        <v>414</v>
      </c>
      <c r="F271" s="192" t="s">
        <v>415</v>
      </c>
      <c r="G271" s="193" t="s">
        <v>139</v>
      </c>
      <c r="H271" s="194">
        <v>99.7</v>
      </c>
      <c r="I271" s="195"/>
      <c r="J271" s="196">
        <f>ROUND(I271*H271,2)</f>
        <v>0</v>
      </c>
      <c r="K271" s="192" t="s">
        <v>140</v>
      </c>
      <c r="L271" s="38"/>
      <c r="M271" s="197" t="s">
        <v>1</v>
      </c>
      <c r="N271" s="198" t="s">
        <v>42</v>
      </c>
      <c r="O271" s="70"/>
      <c r="P271" s="199">
        <f>O271*H271</f>
        <v>0</v>
      </c>
      <c r="Q271" s="199">
        <v>0</v>
      </c>
      <c r="R271" s="199">
        <f>Q271*H271</f>
        <v>0</v>
      </c>
      <c r="S271" s="199">
        <v>0</v>
      </c>
      <c r="T271" s="200">
        <f>S271*H271</f>
        <v>0</v>
      </c>
      <c r="U271" s="33"/>
      <c r="V271" s="33"/>
      <c r="W271" s="33"/>
      <c r="X271" s="33"/>
      <c r="Y271" s="33"/>
      <c r="Z271" s="33"/>
      <c r="AA271" s="33"/>
      <c r="AB271" s="33"/>
      <c r="AC271" s="33"/>
      <c r="AD271" s="33"/>
      <c r="AE271" s="33"/>
      <c r="AR271" s="201" t="s">
        <v>141</v>
      </c>
      <c r="AT271" s="201" t="s">
        <v>136</v>
      </c>
      <c r="AU271" s="201" t="s">
        <v>85</v>
      </c>
      <c r="AY271" s="16" t="s">
        <v>133</v>
      </c>
      <c r="BE271" s="202">
        <f>IF(N271="základní",J271,0)</f>
        <v>0</v>
      </c>
      <c r="BF271" s="202">
        <f>IF(N271="snížená",J271,0)</f>
        <v>0</v>
      </c>
      <c r="BG271" s="202">
        <f>IF(N271="zákl. přenesená",J271,0)</f>
        <v>0</v>
      </c>
      <c r="BH271" s="202">
        <f>IF(N271="sníž. přenesená",J271,0)</f>
        <v>0</v>
      </c>
      <c r="BI271" s="202">
        <f>IF(N271="nulová",J271,0)</f>
        <v>0</v>
      </c>
      <c r="BJ271" s="16" t="s">
        <v>83</v>
      </c>
      <c r="BK271" s="202">
        <f>ROUND(I271*H271,2)</f>
        <v>0</v>
      </c>
      <c r="BL271" s="16" t="s">
        <v>141</v>
      </c>
      <c r="BM271" s="201" t="s">
        <v>416</v>
      </c>
    </row>
    <row r="272" spans="1:65" s="2" customFormat="1" ht="19.5">
      <c r="A272" s="33"/>
      <c r="B272" s="34"/>
      <c r="C272" s="35"/>
      <c r="D272" s="203" t="s">
        <v>143</v>
      </c>
      <c r="E272" s="35"/>
      <c r="F272" s="204" t="s">
        <v>417</v>
      </c>
      <c r="G272" s="35"/>
      <c r="H272" s="35"/>
      <c r="I272" s="205"/>
      <c r="J272" s="35"/>
      <c r="K272" s="35"/>
      <c r="L272" s="38"/>
      <c r="M272" s="206"/>
      <c r="N272" s="207"/>
      <c r="O272" s="70"/>
      <c r="P272" s="70"/>
      <c r="Q272" s="70"/>
      <c r="R272" s="70"/>
      <c r="S272" s="70"/>
      <c r="T272" s="71"/>
      <c r="U272" s="33"/>
      <c r="V272" s="33"/>
      <c r="W272" s="33"/>
      <c r="X272" s="33"/>
      <c r="Y272" s="33"/>
      <c r="Z272" s="33"/>
      <c r="AA272" s="33"/>
      <c r="AB272" s="33"/>
      <c r="AC272" s="33"/>
      <c r="AD272" s="33"/>
      <c r="AE272" s="33"/>
      <c r="AT272" s="16" t="s">
        <v>143</v>
      </c>
      <c r="AU272" s="16" t="s">
        <v>85</v>
      </c>
    </row>
    <row r="273" spans="1:65" s="13" customFormat="1" ht="11.25">
      <c r="B273" s="209"/>
      <c r="C273" s="210"/>
      <c r="D273" s="203" t="s">
        <v>173</v>
      </c>
      <c r="E273" s="211" t="s">
        <v>1</v>
      </c>
      <c r="F273" s="212" t="s">
        <v>418</v>
      </c>
      <c r="G273" s="210"/>
      <c r="H273" s="213">
        <v>99.7</v>
      </c>
      <c r="I273" s="214"/>
      <c r="J273" s="210"/>
      <c r="K273" s="210"/>
      <c r="L273" s="215"/>
      <c r="M273" s="216"/>
      <c r="N273" s="217"/>
      <c r="O273" s="217"/>
      <c r="P273" s="217"/>
      <c r="Q273" s="217"/>
      <c r="R273" s="217"/>
      <c r="S273" s="217"/>
      <c r="T273" s="218"/>
      <c r="AT273" s="219" t="s">
        <v>173</v>
      </c>
      <c r="AU273" s="219" t="s">
        <v>85</v>
      </c>
      <c r="AV273" s="13" t="s">
        <v>85</v>
      </c>
      <c r="AW273" s="13" t="s">
        <v>34</v>
      </c>
      <c r="AX273" s="13" t="s">
        <v>83</v>
      </c>
      <c r="AY273" s="219" t="s">
        <v>133</v>
      </c>
    </row>
    <row r="274" spans="1:65" s="2" customFormat="1" ht="16.5" customHeight="1">
      <c r="A274" s="33"/>
      <c r="B274" s="34"/>
      <c r="C274" s="190" t="s">
        <v>419</v>
      </c>
      <c r="D274" s="190" t="s">
        <v>136</v>
      </c>
      <c r="E274" s="191" t="s">
        <v>420</v>
      </c>
      <c r="F274" s="192" t="s">
        <v>421</v>
      </c>
      <c r="G274" s="193" t="s">
        <v>139</v>
      </c>
      <c r="H274" s="194">
        <v>216.01</v>
      </c>
      <c r="I274" s="195"/>
      <c r="J274" s="196">
        <f>ROUND(I274*H274,2)</f>
        <v>0</v>
      </c>
      <c r="K274" s="192" t="s">
        <v>140</v>
      </c>
      <c r="L274" s="38"/>
      <c r="M274" s="197" t="s">
        <v>1</v>
      </c>
      <c r="N274" s="198" t="s">
        <v>42</v>
      </c>
      <c r="O274" s="70"/>
      <c r="P274" s="199">
        <f>O274*H274</f>
        <v>0</v>
      </c>
      <c r="Q274" s="199">
        <v>0</v>
      </c>
      <c r="R274" s="199">
        <f>Q274*H274</f>
        <v>0</v>
      </c>
      <c r="S274" s="199">
        <v>0</v>
      </c>
      <c r="T274" s="200">
        <f>S274*H274</f>
        <v>0</v>
      </c>
      <c r="U274" s="33"/>
      <c r="V274" s="33"/>
      <c r="W274" s="33"/>
      <c r="X274" s="33"/>
      <c r="Y274" s="33"/>
      <c r="Z274" s="33"/>
      <c r="AA274" s="33"/>
      <c r="AB274" s="33"/>
      <c r="AC274" s="33"/>
      <c r="AD274" s="33"/>
      <c r="AE274" s="33"/>
      <c r="AR274" s="201" t="s">
        <v>141</v>
      </c>
      <c r="AT274" s="201" t="s">
        <v>136</v>
      </c>
      <c r="AU274" s="201" t="s">
        <v>85</v>
      </c>
      <c r="AY274" s="16" t="s">
        <v>133</v>
      </c>
      <c r="BE274" s="202">
        <f>IF(N274="základní",J274,0)</f>
        <v>0</v>
      </c>
      <c r="BF274" s="202">
        <f>IF(N274="snížená",J274,0)</f>
        <v>0</v>
      </c>
      <c r="BG274" s="202">
        <f>IF(N274="zákl. přenesená",J274,0)</f>
        <v>0</v>
      </c>
      <c r="BH274" s="202">
        <f>IF(N274="sníž. přenesená",J274,0)</f>
        <v>0</v>
      </c>
      <c r="BI274" s="202">
        <f>IF(N274="nulová",J274,0)</f>
        <v>0</v>
      </c>
      <c r="BJ274" s="16" t="s">
        <v>83</v>
      </c>
      <c r="BK274" s="202">
        <f>ROUND(I274*H274,2)</f>
        <v>0</v>
      </c>
      <c r="BL274" s="16" t="s">
        <v>141</v>
      </c>
      <c r="BM274" s="201" t="s">
        <v>422</v>
      </c>
    </row>
    <row r="275" spans="1:65" s="2" customFormat="1" ht="19.5">
      <c r="A275" s="33"/>
      <c r="B275" s="34"/>
      <c r="C275" s="35"/>
      <c r="D275" s="203" t="s">
        <v>143</v>
      </c>
      <c r="E275" s="35"/>
      <c r="F275" s="204" t="s">
        <v>423</v>
      </c>
      <c r="G275" s="35"/>
      <c r="H275" s="35"/>
      <c r="I275" s="205"/>
      <c r="J275" s="35"/>
      <c r="K275" s="35"/>
      <c r="L275" s="38"/>
      <c r="M275" s="206"/>
      <c r="N275" s="207"/>
      <c r="O275" s="70"/>
      <c r="P275" s="70"/>
      <c r="Q275" s="70"/>
      <c r="R275" s="70"/>
      <c r="S275" s="70"/>
      <c r="T275" s="71"/>
      <c r="U275" s="33"/>
      <c r="V275" s="33"/>
      <c r="W275" s="33"/>
      <c r="X275" s="33"/>
      <c r="Y275" s="33"/>
      <c r="Z275" s="33"/>
      <c r="AA275" s="33"/>
      <c r="AB275" s="33"/>
      <c r="AC275" s="33"/>
      <c r="AD275" s="33"/>
      <c r="AE275" s="33"/>
      <c r="AT275" s="16" t="s">
        <v>143</v>
      </c>
      <c r="AU275" s="16" t="s">
        <v>85</v>
      </c>
    </row>
    <row r="276" spans="1:65" s="13" customFormat="1" ht="11.25">
      <c r="B276" s="209"/>
      <c r="C276" s="210"/>
      <c r="D276" s="203" t="s">
        <v>173</v>
      </c>
      <c r="E276" s="211" t="s">
        <v>1</v>
      </c>
      <c r="F276" s="212" t="s">
        <v>349</v>
      </c>
      <c r="G276" s="210"/>
      <c r="H276" s="213">
        <v>216.01</v>
      </c>
      <c r="I276" s="214"/>
      <c r="J276" s="210"/>
      <c r="K276" s="210"/>
      <c r="L276" s="215"/>
      <c r="M276" s="216"/>
      <c r="N276" s="217"/>
      <c r="O276" s="217"/>
      <c r="P276" s="217"/>
      <c r="Q276" s="217"/>
      <c r="R276" s="217"/>
      <c r="S276" s="217"/>
      <c r="T276" s="218"/>
      <c r="AT276" s="219" t="s">
        <v>173</v>
      </c>
      <c r="AU276" s="219" t="s">
        <v>85</v>
      </c>
      <c r="AV276" s="13" t="s">
        <v>85</v>
      </c>
      <c r="AW276" s="13" t="s">
        <v>34</v>
      </c>
      <c r="AX276" s="13" t="s">
        <v>83</v>
      </c>
      <c r="AY276" s="219" t="s">
        <v>133</v>
      </c>
    </row>
    <row r="277" spans="1:65" s="2" customFormat="1" ht="16.5" customHeight="1">
      <c r="A277" s="33"/>
      <c r="B277" s="34"/>
      <c r="C277" s="190" t="s">
        <v>424</v>
      </c>
      <c r="D277" s="190" t="s">
        <v>136</v>
      </c>
      <c r="E277" s="191" t="s">
        <v>425</v>
      </c>
      <c r="F277" s="192" t="s">
        <v>426</v>
      </c>
      <c r="G277" s="193" t="s">
        <v>139</v>
      </c>
      <c r="H277" s="194">
        <v>99.7</v>
      </c>
      <c r="I277" s="195"/>
      <c r="J277" s="196">
        <f>ROUND(I277*H277,2)</f>
        <v>0</v>
      </c>
      <c r="K277" s="192" t="s">
        <v>140</v>
      </c>
      <c r="L277" s="38"/>
      <c r="M277" s="197" t="s">
        <v>1</v>
      </c>
      <c r="N277" s="198" t="s">
        <v>42</v>
      </c>
      <c r="O277" s="70"/>
      <c r="P277" s="199">
        <f>O277*H277</f>
        <v>0</v>
      </c>
      <c r="Q277" s="199">
        <v>0</v>
      </c>
      <c r="R277" s="199">
        <f>Q277*H277</f>
        <v>0</v>
      </c>
      <c r="S277" s="199">
        <v>0</v>
      </c>
      <c r="T277" s="200">
        <f>S277*H277</f>
        <v>0</v>
      </c>
      <c r="U277" s="33"/>
      <c r="V277" s="33"/>
      <c r="W277" s="33"/>
      <c r="X277" s="33"/>
      <c r="Y277" s="33"/>
      <c r="Z277" s="33"/>
      <c r="AA277" s="33"/>
      <c r="AB277" s="33"/>
      <c r="AC277" s="33"/>
      <c r="AD277" s="33"/>
      <c r="AE277" s="33"/>
      <c r="AR277" s="201" t="s">
        <v>141</v>
      </c>
      <c r="AT277" s="201" t="s">
        <v>136</v>
      </c>
      <c r="AU277" s="201" t="s">
        <v>85</v>
      </c>
      <c r="AY277" s="16" t="s">
        <v>133</v>
      </c>
      <c r="BE277" s="202">
        <f>IF(N277="základní",J277,0)</f>
        <v>0</v>
      </c>
      <c r="BF277" s="202">
        <f>IF(N277="snížená",J277,0)</f>
        <v>0</v>
      </c>
      <c r="BG277" s="202">
        <f>IF(N277="zákl. přenesená",J277,0)</f>
        <v>0</v>
      </c>
      <c r="BH277" s="202">
        <f>IF(N277="sníž. přenesená",J277,0)</f>
        <v>0</v>
      </c>
      <c r="BI277" s="202">
        <f>IF(N277="nulová",J277,0)</f>
        <v>0</v>
      </c>
      <c r="BJ277" s="16" t="s">
        <v>83</v>
      </c>
      <c r="BK277" s="202">
        <f>ROUND(I277*H277,2)</f>
        <v>0</v>
      </c>
      <c r="BL277" s="16" t="s">
        <v>141</v>
      </c>
      <c r="BM277" s="201" t="s">
        <v>427</v>
      </c>
    </row>
    <row r="278" spans="1:65" s="2" customFormat="1" ht="19.5">
      <c r="A278" s="33"/>
      <c r="B278" s="34"/>
      <c r="C278" s="35"/>
      <c r="D278" s="203" t="s">
        <v>143</v>
      </c>
      <c r="E278" s="35"/>
      <c r="F278" s="204" t="s">
        <v>428</v>
      </c>
      <c r="G278" s="35"/>
      <c r="H278" s="35"/>
      <c r="I278" s="205"/>
      <c r="J278" s="35"/>
      <c r="K278" s="35"/>
      <c r="L278" s="38"/>
      <c r="M278" s="206"/>
      <c r="N278" s="207"/>
      <c r="O278" s="70"/>
      <c r="P278" s="70"/>
      <c r="Q278" s="70"/>
      <c r="R278" s="70"/>
      <c r="S278" s="70"/>
      <c r="T278" s="71"/>
      <c r="U278" s="33"/>
      <c r="V278" s="33"/>
      <c r="W278" s="33"/>
      <c r="X278" s="33"/>
      <c r="Y278" s="33"/>
      <c r="Z278" s="33"/>
      <c r="AA278" s="33"/>
      <c r="AB278" s="33"/>
      <c r="AC278" s="33"/>
      <c r="AD278" s="33"/>
      <c r="AE278" s="33"/>
      <c r="AT278" s="16" t="s">
        <v>143</v>
      </c>
      <c r="AU278" s="16" t="s">
        <v>85</v>
      </c>
    </row>
    <row r="279" spans="1:65" s="13" customFormat="1" ht="11.25">
      <c r="B279" s="209"/>
      <c r="C279" s="210"/>
      <c r="D279" s="203" t="s">
        <v>173</v>
      </c>
      <c r="E279" s="211" t="s">
        <v>1</v>
      </c>
      <c r="F279" s="212" t="s">
        <v>418</v>
      </c>
      <c r="G279" s="210"/>
      <c r="H279" s="213">
        <v>99.7</v>
      </c>
      <c r="I279" s="214"/>
      <c r="J279" s="210"/>
      <c r="K279" s="210"/>
      <c r="L279" s="215"/>
      <c r="M279" s="216"/>
      <c r="N279" s="217"/>
      <c r="O279" s="217"/>
      <c r="P279" s="217"/>
      <c r="Q279" s="217"/>
      <c r="R279" s="217"/>
      <c r="S279" s="217"/>
      <c r="T279" s="218"/>
      <c r="AT279" s="219" t="s">
        <v>173</v>
      </c>
      <c r="AU279" s="219" t="s">
        <v>85</v>
      </c>
      <c r="AV279" s="13" t="s">
        <v>85</v>
      </c>
      <c r="AW279" s="13" t="s">
        <v>34</v>
      </c>
      <c r="AX279" s="13" t="s">
        <v>83</v>
      </c>
      <c r="AY279" s="219" t="s">
        <v>133</v>
      </c>
    </row>
    <row r="280" spans="1:65" s="2" customFormat="1" ht="16.5" customHeight="1">
      <c r="A280" s="33"/>
      <c r="B280" s="34"/>
      <c r="C280" s="190" t="s">
        <v>429</v>
      </c>
      <c r="D280" s="190" t="s">
        <v>136</v>
      </c>
      <c r="E280" s="191" t="s">
        <v>430</v>
      </c>
      <c r="F280" s="192" t="s">
        <v>431</v>
      </c>
      <c r="G280" s="193" t="s">
        <v>139</v>
      </c>
      <c r="H280" s="194">
        <v>216.01</v>
      </c>
      <c r="I280" s="195"/>
      <c r="J280" s="196">
        <f>ROUND(I280*H280,2)</f>
        <v>0</v>
      </c>
      <c r="K280" s="192" t="s">
        <v>140</v>
      </c>
      <c r="L280" s="38"/>
      <c r="M280" s="197" t="s">
        <v>1</v>
      </c>
      <c r="N280" s="198" t="s">
        <v>42</v>
      </c>
      <c r="O280" s="70"/>
      <c r="P280" s="199">
        <f>O280*H280</f>
        <v>0</v>
      </c>
      <c r="Q280" s="199">
        <v>0</v>
      </c>
      <c r="R280" s="199">
        <f>Q280*H280</f>
        <v>0</v>
      </c>
      <c r="S280" s="199">
        <v>0</v>
      </c>
      <c r="T280" s="200">
        <f>S280*H280</f>
        <v>0</v>
      </c>
      <c r="U280" s="33"/>
      <c r="V280" s="33"/>
      <c r="W280" s="33"/>
      <c r="X280" s="33"/>
      <c r="Y280" s="33"/>
      <c r="Z280" s="33"/>
      <c r="AA280" s="33"/>
      <c r="AB280" s="33"/>
      <c r="AC280" s="33"/>
      <c r="AD280" s="33"/>
      <c r="AE280" s="33"/>
      <c r="AR280" s="201" t="s">
        <v>141</v>
      </c>
      <c r="AT280" s="201" t="s">
        <v>136</v>
      </c>
      <c r="AU280" s="201" t="s">
        <v>85</v>
      </c>
      <c r="AY280" s="16" t="s">
        <v>133</v>
      </c>
      <c r="BE280" s="202">
        <f>IF(N280="základní",J280,0)</f>
        <v>0</v>
      </c>
      <c r="BF280" s="202">
        <f>IF(N280="snížená",J280,0)</f>
        <v>0</v>
      </c>
      <c r="BG280" s="202">
        <f>IF(N280="zákl. přenesená",J280,0)</f>
        <v>0</v>
      </c>
      <c r="BH280" s="202">
        <f>IF(N280="sníž. přenesená",J280,0)</f>
        <v>0</v>
      </c>
      <c r="BI280" s="202">
        <f>IF(N280="nulová",J280,0)</f>
        <v>0</v>
      </c>
      <c r="BJ280" s="16" t="s">
        <v>83</v>
      </c>
      <c r="BK280" s="202">
        <f>ROUND(I280*H280,2)</f>
        <v>0</v>
      </c>
      <c r="BL280" s="16" t="s">
        <v>141</v>
      </c>
      <c r="BM280" s="201" t="s">
        <v>432</v>
      </c>
    </row>
    <row r="281" spans="1:65" s="2" customFormat="1" ht="19.5">
      <c r="A281" s="33"/>
      <c r="B281" s="34"/>
      <c r="C281" s="35"/>
      <c r="D281" s="203" t="s">
        <v>143</v>
      </c>
      <c r="E281" s="35"/>
      <c r="F281" s="204" t="s">
        <v>433</v>
      </c>
      <c r="G281" s="35"/>
      <c r="H281" s="35"/>
      <c r="I281" s="205"/>
      <c r="J281" s="35"/>
      <c r="K281" s="35"/>
      <c r="L281" s="38"/>
      <c r="M281" s="206"/>
      <c r="N281" s="207"/>
      <c r="O281" s="70"/>
      <c r="P281" s="70"/>
      <c r="Q281" s="70"/>
      <c r="R281" s="70"/>
      <c r="S281" s="70"/>
      <c r="T281" s="71"/>
      <c r="U281" s="33"/>
      <c r="V281" s="33"/>
      <c r="W281" s="33"/>
      <c r="X281" s="33"/>
      <c r="Y281" s="33"/>
      <c r="Z281" s="33"/>
      <c r="AA281" s="33"/>
      <c r="AB281" s="33"/>
      <c r="AC281" s="33"/>
      <c r="AD281" s="33"/>
      <c r="AE281" s="33"/>
      <c r="AT281" s="16" t="s">
        <v>143</v>
      </c>
      <c r="AU281" s="16" t="s">
        <v>85</v>
      </c>
    </row>
    <row r="282" spans="1:65" s="13" customFormat="1" ht="11.25">
      <c r="B282" s="209"/>
      <c r="C282" s="210"/>
      <c r="D282" s="203" t="s">
        <v>173</v>
      </c>
      <c r="E282" s="211" t="s">
        <v>1</v>
      </c>
      <c r="F282" s="212" t="s">
        <v>349</v>
      </c>
      <c r="G282" s="210"/>
      <c r="H282" s="213">
        <v>216.01</v>
      </c>
      <c r="I282" s="214"/>
      <c r="J282" s="210"/>
      <c r="K282" s="210"/>
      <c r="L282" s="215"/>
      <c r="M282" s="216"/>
      <c r="N282" s="217"/>
      <c r="O282" s="217"/>
      <c r="P282" s="217"/>
      <c r="Q282" s="217"/>
      <c r="R282" s="217"/>
      <c r="S282" s="217"/>
      <c r="T282" s="218"/>
      <c r="AT282" s="219" t="s">
        <v>173</v>
      </c>
      <c r="AU282" s="219" t="s">
        <v>85</v>
      </c>
      <c r="AV282" s="13" t="s">
        <v>85</v>
      </c>
      <c r="AW282" s="13" t="s">
        <v>34</v>
      </c>
      <c r="AX282" s="13" t="s">
        <v>83</v>
      </c>
      <c r="AY282" s="219" t="s">
        <v>133</v>
      </c>
    </row>
    <row r="283" spans="1:65" s="2" customFormat="1" ht="21.75" customHeight="1">
      <c r="A283" s="33"/>
      <c r="B283" s="34"/>
      <c r="C283" s="190" t="s">
        <v>434</v>
      </c>
      <c r="D283" s="190" t="s">
        <v>136</v>
      </c>
      <c r="E283" s="191" t="s">
        <v>435</v>
      </c>
      <c r="F283" s="192" t="s">
        <v>436</v>
      </c>
      <c r="G283" s="193" t="s">
        <v>139</v>
      </c>
      <c r="H283" s="194">
        <v>1420</v>
      </c>
      <c r="I283" s="195"/>
      <c r="J283" s="196">
        <f>ROUND(I283*H283,2)</f>
        <v>0</v>
      </c>
      <c r="K283" s="192" t="s">
        <v>140</v>
      </c>
      <c r="L283" s="38"/>
      <c r="M283" s="197" t="s">
        <v>1</v>
      </c>
      <c r="N283" s="198" t="s">
        <v>42</v>
      </c>
      <c r="O283" s="70"/>
      <c r="P283" s="199">
        <f>O283*H283</f>
        <v>0</v>
      </c>
      <c r="Q283" s="199">
        <v>0</v>
      </c>
      <c r="R283" s="199">
        <f>Q283*H283</f>
        <v>0</v>
      </c>
      <c r="S283" s="199">
        <v>0</v>
      </c>
      <c r="T283" s="200">
        <f>S283*H283</f>
        <v>0</v>
      </c>
      <c r="U283" s="33"/>
      <c r="V283" s="33"/>
      <c r="W283" s="33"/>
      <c r="X283" s="33"/>
      <c r="Y283" s="33"/>
      <c r="Z283" s="33"/>
      <c r="AA283" s="33"/>
      <c r="AB283" s="33"/>
      <c r="AC283" s="33"/>
      <c r="AD283" s="33"/>
      <c r="AE283" s="33"/>
      <c r="AR283" s="201" t="s">
        <v>141</v>
      </c>
      <c r="AT283" s="201" t="s">
        <v>136</v>
      </c>
      <c r="AU283" s="201" t="s">
        <v>85</v>
      </c>
      <c r="AY283" s="16" t="s">
        <v>133</v>
      </c>
      <c r="BE283" s="202">
        <f>IF(N283="základní",J283,0)</f>
        <v>0</v>
      </c>
      <c r="BF283" s="202">
        <f>IF(N283="snížená",J283,0)</f>
        <v>0</v>
      </c>
      <c r="BG283" s="202">
        <f>IF(N283="zákl. přenesená",J283,0)</f>
        <v>0</v>
      </c>
      <c r="BH283" s="202">
        <f>IF(N283="sníž. přenesená",J283,0)</f>
        <v>0</v>
      </c>
      <c r="BI283" s="202">
        <f>IF(N283="nulová",J283,0)</f>
        <v>0</v>
      </c>
      <c r="BJ283" s="16" t="s">
        <v>83</v>
      </c>
      <c r="BK283" s="202">
        <f>ROUND(I283*H283,2)</f>
        <v>0</v>
      </c>
      <c r="BL283" s="16" t="s">
        <v>141</v>
      </c>
      <c r="BM283" s="201" t="s">
        <v>437</v>
      </c>
    </row>
    <row r="284" spans="1:65" s="2" customFormat="1" ht="29.25">
      <c r="A284" s="33"/>
      <c r="B284" s="34"/>
      <c r="C284" s="35"/>
      <c r="D284" s="203" t="s">
        <v>143</v>
      </c>
      <c r="E284" s="35"/>
      <c r="F284" s="204" t="s">
        <v>438</v>
      </c>
      <c r="G284" s="35"/>
      <c r="H284" s="35"/>
      <c r="I284" s="205"/>
      <c r="J284" s="35"/>
      <c r="K284" s="35"/>
      <c r="L284" s="38"/>
      <c r="M284" s="206"/>
      <c r="N284" s="207"/>
      <c r="O284" s="70"/>
      <c r="P284" s="70"/>
      <c r="Q284" s="70"/>
      <c r="R284" s="70"/>
      <c r="S284" s="70"/>
      <c r="T284" s="71"/>
      <c r="U284" s="33"/>
      <c r="V284" s="33"/>
      <c r="W284" s="33"/>
      <c r="X284" s="33"/>
      <c r="Y284" s="33"/>
      <c r="Z284" s="33"/>
      <c r="AA284" s="33"/>
      <c r="AB284" s="33"/>
      <c r="AC284" s="33"/>
      <c r="AD284" s="33"/>
      <c r="AE284" s="33"/>
      <c r="AT284" s="16" t="s">
        <v>143</v>
      </c>
      <c r="AU284" s="16" t="s">
        <v>85</v>
      </c>
    </row>
    <row r="285" spans="1:65" s="13" customFormat="1" ht="11.25">
      <c r="B285" s="209"/>
      <c r="C285" s="210"/>
      <c r="D285" s="203" t="s">
        <v>173</v>
      </c>
      <c r="E285" s="211" t="s">
        <v>1</v>
      </c>
      <c r="F285" s="212" t="s">
        <v>439</v>
      </c>
      <c r="G285" s="210"/>
      <c r="H285" s="213">
        <v>1420</v>
      </c>
      <c r="I285" s="214"/>
      <c r="J285" s="210"/>
      <c r="K285" s="210"/>
      <c r="L285" s="215"/>
      <c r="M285" s="216"/>
      <c r="N285" s="217"/>
      <c r="O285" s="217"/>
      <c r="P285" s="217"/>
      <c r="Q285" s="217"/>
      <c r="R285" s="217"/>
      <c r="S285" s="217"/>
      <c r="T285" s="218"/>
      <c r="AT285" s="219" t="s">
        <v>173</v>
      </c>
      <c r="AU285" s="219" t="s">
        <v>85</v>
      </c>
      <c r="AV285" s="13" t="s">
        <v>85</v>
      </c>
      <c r="AW285" s="13" t="s">
        <v>34</v>
      </c>
      <c r="AX285" s="13" t="s">
        <v>83</v>
      </c>
      <c r="AY285" s="219" t="s">
        <v>133</v>
      </c>
    </row>
    <row r="286" spans="1:65" s="2" customFormat="1" ht="21.75" customHeight="1">
      <c r="A286" s="33"/>
      <c r="B286" s="34"/>
      <c r="C286" s="190" t="s">
        <v>440</v>
      </c>
      <c r="D286" s="190" t="s">
        <v>136</v>
      </c>
      <c r="E286" s="191" t="s">
        <v>441</v>
      </c>
      <c r="F286" s="192" t="s">
        <v>442</v>
      </c>
      <c r="G286" s="193" t="s">
        <v>139</v>
      </c>
      <c r="H286" s="194">
        <v>1420</v>
      </c>
      <c r="I286" s="195"/>
      <c r="J286" s="196">
        <f>ROUND(I286*H286,2)</f>
        <v>0</v>
      </c>
      <c r="K286" s="192" t="s">
        <v>140</v>
      </c>
      <c r="L286" s="38"/>
      <c r="M286" s="197" t="s">
        <v>1</v>
      </c>
      <c r="N286" s="198" t="s">
        <v>42</v>
      </c>
      <c r="O286" s="70"/>
      <c r="P286" s="199">
        <f>O286*H286</f>
        <v>0</v>
      </c>
      <c r="Q286" s="199">
        <v>0</v>
      </c>
      <c r="R286" s="199">
        <f>Q286*H286</f>
        <v>0</v>
      </c>
      <c r="S286" s="199">
        <v>0</v>
      </c>
      <c r="T286" s="200">
        <f>S286*H286</f>
        <v>0</v>
      </c>
      <c r="U286" s="33"/>
      <c r="V286" s="33"/>
      <c r="W286" s="33"/>
      <c r="X286" s="33"/>
      <c r="Y286" s="33"/>
      <c r="Z286" s="33"/>
      <c r="AA286" s="33"/>
      <c r="AB286" s="33"/>
      <c r="AC286" s="33"/>
      <c r="AD286" s="33"/>
      <c r="AE286" s="33"/>
      <c r="AR286" s="201" t="s">
        <v>141</v>
      </c>
      <c r="AT286" s="201" t="s">
        <v>136</v>
      </c>
      <c r="AU286" s="201" t="s">
        <v>85</v>
      </c>
      <c r="AY286" s="16" t="s">
        <v>133</v>
      </c>
      <c r="BE286" s="202">
        <f>IF(N286="základní",J286,0)</f>
        <v>0</v>
      </c>
      <c r="BF286" s="202">
        <f>IF(N286="snížená",J286,0)</f>
        <v>0</v>
      </c>
      <c r="BG286" s="202">
        <f>IF(N286="zákl. přenesená",J286,0)</f>
        <v>0</v>
      </c>
      <c r="BH286" s="202">
        <f>IF(N286="sníž. přenesená",J286,0)</f>
        <v>0</v>
      </c>
      <c r="BI286" s="202">
        <f>IF(N286="nulová",J286,0)</f>
        <v>0</v>
      </c>
      <c r="BJ286" s="16" t="s">
        <v>83</v>
      </c>
      <c r="BK286" s="202">
        <f>ROUND(I286*H286,2)</f>
        <v>0</v>
      </c>
      <c r="BL286" s="16" t="s">
        <v>141</v>
      </c>
      <c r="BM286" s="201" t="s">
        <v>443</v>
      </c>
    </row>
    <row r="287" spans="1:65" s="2" customFormat="1" ht="29.25">
      <c r="A287" s="33"/>
      <c r="B287" s="34"/>
      <c r="C287" s="35"/>
      <c r="D287" s="203" t="s">
        <v>143</v>
      </c>
      <c r="E287" s="35"/>
      <c r="F287" s="204" t="s">
        <v>444</v>
      </c>
      <c r="G287" s="35"/>
      <c r="H287" s="35"/>
      <c r="I287" s="205"/>
      <c r="J287" s="35"/>
      <c r="K287" s="35"/>
      <c r="L287" s="38"/>
      <c r="M287" s="206"/>
      <c r="N287" s="207"/>
      <c r="O287" s="70"/>
      <c r="P287" s="70"/>
      <c r="Q287" s="70"/>
      <c r="R287" s="70"/>
      <c r="S287" s="70"/>
      <c r="T287" s="71"/>
      <c r="U287" s="33"/>
      <c r="V287" s="33"/>
      <c r="W287" s="33"/>
      <c r="X287" s="33"/>
      <c r="Y287" s="33"/>
      <c r="Z287" s="33"/>
      <c r="AA287" s="33"/>
      <c r="AB287" s="33"/>
      <c r="AC287" s="33"/>
      <c r="AD287" s="33"/>
      <c r="AE287" s="33"/>
      <c r="AT287" s="16" t="s">
        <v>143</v>
      </c>
      <c r="AU287" s="16" t="s">
        <v>85</v>
      </c>
    </row>
    <row r="288" spans="1:65" s="13" customFormat="1" ht="11.25">
      <c r="B288" s="209"/>
      <c r="C288" s="210"/>
      <c r="D288" s="203" t="s">
        <v>173</v>
      </c>
      <c r="E288" s="211" t="s">
        <v>1</v>
      </c>
      <c r="F288" s="212" t="s">
        <v>439</v>
      </c>
      <c r="G288" s="210"/>
      <c r="H288" s="213">
        <v>1420</v>
      </c>
      <c r="I288" s="214"/>
      <c r="J288" s="210"/>
      <c r="K288" s="210"/>
      <c r="L288" s="215"/>
      <c r="M288" s="216"/>
      <c r="N288" s="217"/>
      <c r="O288" s="217"/>
      <c r="P288" s="217"/>
      <c r="Q288" s="217"/>
      <c r="R288" s="217"/>
      <c r="S288" s="217"/>
      <c r="T288" s="218"/>
      <c r="AT288" s="219" t="s">
        <v>173</v>
      </c>
      <c r="AU288" s="219" t="s">
        <v>85</v>
      </c>
      <c r="AV288" s="13" t="s">
        <v>85</v>
      </c>
      <c r="AW288" s="13" t="s">
        <v>34</v>
      </c>
      <c r="AX288" s="13" t="s">
        <v>83</v>
      </c>
      <c r="AY288" s="219" t="s">
        <v>133</v>
      </c>
    </row>
    <row r="289" spans="1:65" s="2" customFormat="1" ht="16.5" customHeight="1">
      <c r="A289" s="33"/>
      <c r="B289" s="34"/>
      <c r="C289" s="190" t="s">
        <v>445</v>
      </c>
      <c r="D289" s="190" t="s">
        <v>136</v>
      </c>
      <c r="E289" s="191" t="s">
        <v>446</v>
      </c>
      <c r="F289" s="192" t="s">
        <v>447</v>
      </c>
      <c r="G289" s="193" t="s">
        <v>159</v>
      </c>
      <c r="H289" s="194">
        <v>4</v>
      </c>
      <c r="I289" s="195"/>
      <c r="J289" s="196">
        <f>ROUND(I289*H289,2)</f>
        <v>0</v>
      </c>
      <c r="K289" s="192" t="s">
        <v>140</v>
      </c>
      <c r="L289" s="38"/>
      <c r="M289" s="197" t="s">
        <v>1</v>
      </c>
      <c r="N289" s="198" t="s">
        <v>42</v>
      </c>
      <c r="O289" s="70"/>
      <c r="P289" s="199">
        <f>O289*H289</f>
        <v>0</v>
      </c>
      <c r="Q289" s="199">
        <v>0</v>
      </c>
      <c r="R289" s="199">
        <f>Q289*H289</f>
        <v>0</v>
      </c>
      <c r="S289" s="199">
        <v>0</v>
      </c>
      <c r="T289" s="200">
        <f>S289*H289</f>
        <v>0</v>
      </c>
      <c r="U289" s="33"/>
      <c r="V289" s="33"/>
      <c r="W289" s="33"/>
      <c r="X289" s="33"/>
      <c r="Y289" s="33"/>
      <c r="Z289" s="33"/>
      <c r="AA289" s="33"/>
      <c r="AB289" s="33"/>
      <c r="AC289" s="33"/>
      <c r="AD289" s="33"/>
      <c r="AE289" s="33"/>
      <c r="AR289" s="201" t="s">
        <v>141</v>
      </c>
      <c r="AT289" s="201" t="s">
        <v>136</v>
      </c>
      <c r="AU289" s="201" t="s">
        <v>85</v>
      </c>
      <c r="AY289" s="16" t="s">
        <v>133</v>
      </c>
      <c r="BE289" s="202">
        <f>IF(N289="základní",J289,0)</f>
        <v>0</v>
      </c>
      <c r="BF289" s="202">
        <f>IF(N289="snížená",J289,0)</f>
        <v>0</v>
      </c>
      <c r="BG289" s="202">
        <f>IF(N289="zákl. přenesená",J289,0)</f>
        <v>0</v>
      </c>
      <c r="BH289" s="202">
        <f>IF(N289="sníž. přenesená",J289,0)</f>
        <v>0</v>
      </c>
      <c r="BI289" s="202">
        <f>IF(N289="nulová",J289,0)</f>
        <v>0</v>
      </c>
      <c r="BJ289" s="16" t="s">
        <v>83</v>
      </c>
      <c r="BK289" s="202">
        <f>ROUND(I289*H289,2)</f>
        <v>0</v>
      </c>
      <c r="BL289" s="16" t="s">
        <v>141</v>
      </c>
      <c r="BM289" s="201" t="s">
        <v>448</v>
      </c>
    </row>
    <row r="290" spans="1:65" s="2" customFormat="1" ht="29.25">
      <c r="A290" s="33"/>
      <c r="B290" s="34"/>
      <c r="C290" s="35"/>
      <c r="D290" s="203" t="s">
        <v>143</v>
      </c>
      <c r="E290" s="35"/>
      <c r="F290" s="204" t="s">
        <v>449</v>
      </c>
      <c r="G290" s="35"/>
      <c r="H290" s="35"/>
      <c r="I290" s="205"/>
      <c r="J290" s="35"/>
      <c r="K290" s="35"/>
      <c r="L290" s="38"/>
      <c r="M290" s="206"/>
      <c r="N290" s="207"/>
      <c r="O290" s="70"/>
      <c r="P290" s="70"/>
      <c r="Q290" s="70"/>
      <c r="R290" s="70"/>
      <c r="S290" s="70"/>
      <c r="T290" s="71"/>
      <c r="U290" s="33"/>
      <c r="V290" s="33"/>
      <c r="W290" s="33"/>
      <c r="X290" s="33"/>
      <c r="Y290" s="33"/>
      <c r="Z290" s="33"/>
      <c r="AA290" s="33"/>
      <c r="AB290" s="33"/>
      <c r="AC290" s="33"/>
      <c r="AD290" s="33"/>
      <c r="AE290" s="33"/>
      <c r="AT290" s="16" t="s">
        <v>143</v>
      </c>
      <c r="AU290" s="16" t="s">
        <v>85</v>
      </c>
    </row>
    <row r="291" spans="1:65" s="2" customFormat="1" ht="21.75" customHeight="1">
      <c r="A291" s="33"/>
      <c r="B291" s="34"/>
      <c r="C291" s="190" t="s">
        <v>450</v>
      </c>
      <c r="D291" s="190" t="s">
        <v>136</v>
      </c>
      <c r="E291" s="191" t="s">
        <v>451</v>
      </c>
      <c r="F291" s="192" t="s">
        <v>452</v>
      </c>
      <c r="G291" s="193" t="s">
        <v>139</v>
      </c>
      <c r="H291" s="194">
        <v>14</v>
      </c>
      <c r="I291" s="195"/>
      <c r="J291" s="196">
        <f>ROUND(I291*H291,2)</f>
        <v>0</v>
      </c>
      <c r="K291" s="192" t="s">
        <v>140</v>
      </c>
      <c r="L291" s="38"/>
      <c r="M291" s="197" t="s">
        <v>1</v>
      </c>
      <c r="N291" s="198" t="s">
        <v>42</v>
      </c>
      <c r="O291" s="70"/>
      <c r="P291" s="199">
        <f>O291*H291</f>
        <v>0</v>
      </c>
      <c r="Q291" s="199">
        <v>0</v>
      </c>
      <c r="R291" s="199">
        <f>Q291*H291</f>
        <v>0</v>
      </c>
      <c r="S291" s="199">
        <v>0</v>
      </c>
      <c r="T291" s="200">
        <f>S291*H291</f>
        <v>0</v>
      </c>
      <c r="U291" s="33"/>
      <c r="V291" s="33"/>
      <c r="W291" s="33"/>
      <c r="X291" s="33"/>
      <c r="Y291" s="33"/>
      <c r="Z291" s="33"/>
      <c r="AA291" s="33"/>
      <c r="AB291" s="33"/>
      <c r="AC291" s="33"/>
      <c r="AD291" s="33"/>
      <c r="AE291" s="33"/>
      <c r="AR291" s="201" t="s">
        <v>141</v>
      </c>
      <c r="AT291" s="201" t="s">
        <v>136</v>
      </c>
      <c r="AU291" s="201" t="s">
        <v>85</v>
      </c>
      <c r="AY291" s="16" t="s">
        <v>133</v>
      </c>
      <c r="BE291" s="202">
        <f>IF(N291="základní",J291,0)</f>
        <v>0</v>
      </c>
      <c r="BF291" s="202">
        <f>IF(N291="snížená",J291,0)</f>
        <v>0</v>
      </c>
      <c r="BG291" s="202">
        <f>IF(N291="zákl. přenesená",J291,0)</f>
        <v>0</v>
      </c>
      <c r="BH291" s="202">
        <f>IF(N291="sníž. přenesená",J291,0)</f>
        <v>0</v>
      </c>
      <c r="BI291" s="202">
        <f>IF(N291="nulová",J291,0)</f>
        <v>0</v>
      </c>
      <c r="BJ291" s="16" t="s">
        <v>83</v>
      </c>
      <c r="BK291" s="202">
        <f>ROUND(I291*H291,2)</f>
        <v>0</v>
      </c>
      <c r="BL291" s="16" t="s">
        <v>141</v>
      </c>
      <c r="BM291" s="201" t="s">
        <v>453</v>
      </c>
    </row>
    <row r="292" spans="1:65" s="2" customFormat="1" ht="39">
      <c r="A292" s="33"/>
      <c r="B292" s="34"/>
      <c r="C292" s="35"/>
      <c r="D292" s="203" t="s">
        <v>143</v>
      </c>
      <c r="E292" s="35"/>
      <c r="F292" s="204" t="s">
        <v>454</v>
      </c>
      <c r="G292" s="35"/>
      <c r="H292" s="35"/>
      <c r="I292" s="205"/>
      <c r="J292" s="35"/>
      <c r="K292" s="35"/>
      <c r="L292" s="38"/>
      <c r="M292" s="206"/>
      <c r="N292" s="207"/>
      <c r="O292" s="70"/>
      <c r="P292" s="70"/>
      <c r="Q292" s="70"/>
      <c r="R292" s="70"/>
      <c r="S292" s="70"/>
      <c r="T292" s="71"/>
      <c r="U292" s="33"/>
      <c r="V292" s="33"/>
      <c r="W292" s="33"/>
      <c r="X292" s="33"/>
      <c r="Y292" s="33"/>
      <c r="Z292" s="33"/>
      <c r="AA292" s="33"/>
      <c r="AB292" s="33"/>
      <c r="AC292" s="33"/>
      <c r="AD292" s="33"/>
      <c r="AE292" s="33"/>
      <c r="AT292" s="16" t="s">
        <v>143</v>
      </c>
      <c r="AU292" s="16" t="s">
        <v>85</v>
      </c>
    </row>
    <row r="293" spans="1:65" s="13" customFormat="1" ht="11.25">
      <c r="B293" s="209"/>
      <c r="C293" s="210"/>
      <c r="D293" s="203" t="s">
        <v>173</v>
      </c>
      <c r="E293" s="211" t="s">
        <v>1</v>
      </c>
      <c r="F293" s="212" t="s">
        <v>455</v>
      </c>
      <c r="G293" s="210"/>
      <c r="H293" s="213">
        <v>14</v>
      </c>
      <c r="I293" s="214"/>
      <c r="J293" s="210"/>
      <c r="K293" s="210"/>
      <c r="L293" s="215"/>
      <c r="M293" s="216"/>
      <c r="N293" s="217"/>
      <c r="O293" s="217"/>
      <c r="P293" s="217"/>
      <c r="Q293" s="217"/>
      <c r="R293" s="217"/>
      <c r="S293" s="217"/>
      <c r="T293" s="218"/>
      <c r="AT293" s="219" t="s">
        <v>173</v>
      </c>
      <c r="AU293" s="219" t="s">
        <v>85</v>
      </c>
      <c r="AV293" s="13" t="s">
        <v>85</v>
      </c>
      <c r="AW293" s="13" t="s">
        <v>34</v>
      </c>
      <c r="AX293" s="13" t="s">
        <v>83</v>
      </c>
      <c r="AY293" s="219" t="s">
        <v>133</v>
      </c>
    </row>
    <row r="294" spans="1:65" s="2" customFormat="1" ht="16.5" customHeight="1">
      <c r="A294" s="33"/>
      <c r="B294" s="34"/>
      <c r="C294" s="190" t="s">
        <v>456</v>
      </c>
      <c r="D294" s="190" t="s">
        <v>136</v>
      </c>
      <c r="E294" s="191" t="s">
        <v>457</v>
      </c>
      <c r="F294" s="192" t="s">
        <v>458</v>
      </c>
      <c r="G294" s="193" t="s">
        <v>459</v>
      </c>
      <c r="H294" s="194">
        <v>428</v>
      </c>
      <c r="I294" s="195"/>
      <c r="J294" s="196">
        <f>ROUND(I294*H294,2)</f>
        <v>0</v>
      </c>
      <c r="K294" s="192" t="s">
        <v>140</v>
      </c>
      <c r="L294" s="38"/>
      <c r="M294" s="197" t="s">
        <v>1</v>
      </c>
      <c r="N294" s="198" t="s">
        <v>42</v>
      </c>
      <c r="O294" s="70"/>
      <c r="P294" s="199">
        <f>O294*H294</f>
        <v>0</v>
      </c>
      <c r="Q294" s="199">
        <v>0</v>
      </c>
      <c r="R294" s="199">
        <f>Q294*H294</f>
        <v>0</v>
      </c>
      <c r="S294" s="199">
        <v>0</v>
      </c>
      <c r="T294" s="200">
        <f>S294*H294</f>
        <v>0</v>
      </c>
      <c r="U294" s="33"/>
      <c r="V294" s="33"/>
      <c r="W294" s="33"/>
      <c r="X294" s="33"/>
      <c r="Y294" s="33"/>
      <c r="Z294" s="33"/>
      <c r="AA294" s="33"/>
      <c r="AB294" s="33"/>
      <c r="AC294" s="33"/>
      <c r="AD294" s="33"/>
      <c r="AE294" s="33"/>
      <c r="AR294" s="201" t="s">
        <v>141</v>
      </c>
      <c r="AT294" s="201" t="s">
        <v>136</v>
      </c>
      <c r="AU294" s="201" t="s">
        <v>85</v>
      </c>
      <c r="AY294" s="16" t="s">
        <v>133</v>
      </c>
      <c r="BE294" s="202">
        <f>IF(N294="základní",J294,0)</f>
        <v>0</v>
      </c>
      <c r="BF294" s="202">
        <f>IF(N294="snížená",J294,0)</f>
        <v>0</v>
      </c>
      <c r="BG294" s="202">
        <f>IF(N294="zákl. přenesená",J294,0)</f>
        <v>0</v>
      </c>
      <c r="BH294" s="202">
        <f>IF(N294="sníž. přenesená",J294,0)</f>
        <v>0</v>
      </c>
      <c r="BI294" s="202">
        <f>IF(N294="nulová",J294,0)</f>
        <v>0</v>
      </c>
      <c r="BJ294" s="16" t="s">
        <v>83</v>
      </c>
      <c r="BK294" s="202">
        <f>ROUND(I294*H294,2)</f>
        <v>0</v>
      </c>
      <c r="BL294" s="16" t="s">
        <v>141</v>
      </c>
      <c r="BM294" s="201" t="s">
        <v>460</v>
      </c>
    </row>
    <row r="295" spans="1:65" s="2" customFormat="1" ht="29.25">
      <c r="A295" s="33"/>
      <c r="B295" s="34"/>
      <c r="C295" s="35"/>
      <c r="D295" s="203" t="s">
        <v>143</v>
      </c>
      <c r="E295" s="35"/>
      <c r="F295" s="204" t="s">
        <v>461</v>
      </c>
      <c r="G295" s="35"/>
      <c r="H295" s="35"/>
      <c r="I295" s="205"/>
      <c r="J295" s="35"/>
      <c r="K295" s="35"/>
      <c r="L295" s="38"/>
      <c r="M295" s="206"/>
      <c r="N295" s="207"/>
      <c r="O295" s="70"/>
      <c r="P295" s="70"/>
      <c r="Q295" s="70"/>
      <c r="R295" s="70"/>
      <c r="S295" s="70"/>
      <c r="T295" s="71"/>
      <c r="U295" s="33"/>
      <c r="V295" s="33"/>
      <c r="W295" s="33"/>
      <c r="X295" s="33"/>
      <c r="Y295" s="33"/>
      <c r="Z295" s="33"/>
      <c r="AA295" s="33"/>
      <c r="AB295" s="33"/>
      <c r="AC295" s="33"/>
      <c r="AD295" s="33"/>
      <c r="AE295" s="33"/>
      <c r="AT295" s="16" t="s">
        <v>143</v>
      </c>
      <c r="AU295" s="16" t="s">
        <v>85</v>
      </c>
    </row>
    <row r="296" spans="1:65" s="2" customFormat="1" ht="16.5" customHeight="1">
      <c r="A296" s="33"/>
      <c r="B296" s="34"/>
      <c r="C296" s="190" t="s">
        <v>462</v>
      </c>
      <c r="D296" s="190" t="s">
        <v>136</v>
      </c>
      <c r="E296" s="191" t="s">
        <v>463</v>
      </c>
      <c r="F296" s="192" t="s">
        <v>464</v>
      </c>
      <c r="G296" s="193" t="s">
        <v>147</v>
      </c>
      <c r="H296" s="194">
        <v>210</v>
      </c>
      <c r="I296" s="195"/>
      <c r="J296" s="196">
        <f>ROUND(I296*H296,2)</f>
        <v>0</v>
      </c>
      <c r="K296" s="192" t="s">
        <v>140</v>
      </c>
      <c r="L296" s="38"/>
      <c r="M296" s="197" t="s">
        <v>1</v>
      </c>
      <c r="N296" s="198" t="s">
        <v>42</v>
      </c>
      <c r="O296" s="70"/>
      <c r="P296" s="199">
        <f>O296*H296</f>
        <v>0</v>
      </c>
      <c r="Q296" s="199">
        <v>0</v>
      </c>
      <c r="R296" s="199">
        <f>Q296*H296</f>
        <v>0</v>
      </c>
      <c r="S296" s="199">
        <v>0</v>
      </c>
      <c r="T296" s="200">
        <f>S296*H296</f>
        <v>0</v>
      </c>
      <c r="U296" s="33"/>
      <c r="V296" s="33"/>
      <c r="W296" s="33"/>
      <c r="X296" s="33"/>
      <c r="Y296" s="33"/>
      <c r="Z296" s="33"/>
      <c r="AA296" s="33"/>
      <c r="AB296" s="33"/>
      <c r="AC296" s="33"/>
      <c r="AD296" s="33"/>
      <c r="AE296" s="33"/>
      <c r="AR296" s="201" t="s">
        <v>141</v>
      </c>
      <c r="AT296" s="201" t="s">
        <v>136</v>
      </c>
      <c r="AU296" s="201" t="s">
        <v>85</v>
      </c>
      <c r="AY296" s="16" t="s">
        <v>133</v>
      </c>
      <c r="BE296" s="202">
        <f>IF(N296="základní",J296,0)</f>
        <v>0</v>
      </c>
      <c r="BF296" s="202">
        <f>IF(N296="snížená",J296,0)</f>
        <v>0</v>
      </c>
      <c r="BG296" s="202">
        <f>IF(N296="zákl. přenesená",J296,0)</f>
        <v>0</v>
      </c>
      <c r="BH296" s="202">
        <f>IF(N296="sníž. přenesená",J296,0)</f>
        <v>0</v>
      </c>
      <c r="BI296" s="202">
        <f>IF(N296="nulová",J296,0)</f>
        <v>0</v>
      </c>
      <c r="BJ296" s="16" t="s">
        <v>83</v>
      </c>
      <c r="BK296" s="202">
        <f>ROUND(I296*H296,2)</f>
        <v>0</v>
      </c>
      <c r="BL296" s="16" t="s">
        <v>141</v>
      </c>
      <c r="BM296" s="201" t="s">
        <v>465</v>
      </c>
    </row>
    <row r="297" spans="1:65" s="2" customFormat="1" ht="19.5">
      <c r="A297" s="33"/>
      <c r="B297" s="34"/>
      <c r="C297" s="35"/>
      <c r="D297" s="203" t="s">
        <v>143</v>
      </c>
      <c r="E297" s="35"/>
      <c r="F297" s="204" t="s">
        <v>466</v>
      </c>
      <c r="G297" s="35"/>
      <c r="H297" s="35"/>
      <c r="I297" s="205"/>
      <c r="J297" s="35"/>
      <c r="K297" s="35"/>
      <c r="L297" s="38"/>
      <c r="M297" s="206"/>
      <c r="N297" s="207"/>
      <c r="O297" s="70"/>
      <c r="P297" s="70"/>
      <c r="Q297" s="70"/>
      <c r="R297" s="70"/>
      <c r="S297" s="70"/>
      <c r="T297" s="71"/>
      <c r="U297" s="33"/>
      <c r="V297" s="33"/>
      <c r="W297" s="33"/>
      <c r="X297" s="33"/>
      <c r="Y297" s="33"/>
      <c r="Z297" s="33"/>
      <c r="AA297" s="33"/>
      <c r="AB297" s="33"/>
      <c r="AC297" s="33"/>
      <c r="AD297" s="33"/>
      <c r="AE297" s="33"/>
      <c r="AT297" s="16" t="s">
        <v>143</v>
      </c>
      <c r="AU297" s="16" t="s">
        <v>85</v>
      </c>
    </row>
    <row r="298" spans="1:65" s="2" customFormat="1" ht="16.5" customHeight="1">
      <c r="A298" s="33"/>
      <c r="B298" s="34"/>
      <c r="C298" s="190" t="s">
        <v>467</v>
      </c>
      <c r="D298" s="190" t="s">
        <v>136</v>
      </c>
      <c r="E298" s="191" t="s">
        <v>468</v>
      </c>
      <c r="F298" s="192" t="s">
        <v>469</v>
      </c>
      <c r="G298" s="193" t="s">
        <v>147</v>
      </c>
      <c r="H298" s="194">
        <v>420</v>
      </c>
      <c r="I298" s="195"/>
      <c r="J298" s="196">
        <f>ROUND(I298*H298,2)</f>
        <v>0</v>
      </c>
      <c r="K298" s="192" t="s">
        <v>140</v>
      </c>
      <c r="L298" s="38"/>
      <c r="M298" s="197" t="s">
        <v>1</v>
      </c>
      <c r="N298" s="198" t="s">
        <v>42</v>
      </c>
      <c r="O298" s="70"/>
      <c r="P298" s="199">
        <f>O298*H298</f>
        <v>0</v>
      </c>
      <c r="Q298" s="199">
        <v>0</v>
      </c>
      <c r="R298" s="199">
        <f>Q298*H298</f>
        <v>0</v>
      </c>
      <c r="S298" s="199">
        <v>0</v>
      </c>
      <c r="T298" s="200">
        <f>S298*H298</f>
        <v>0</v>
      </c>
      <c r="U298" s="33"/>
      <c r="V298" s="33"/>
      <c r="W298" s="33"/>
      <c r="X298" s="33"/>
      <c r="Y298" s="33"/>
      <c r="Z298" s="33"/>
      <c r="AA298" s="33"/>
      <c r="AB298" s="33"/>
      <c r="AC298" s="33"/>
      <c r="AD298" s="33"/>
      <c r="AE298" s="33"/>
      <c r="AR298" s="201" t="s">
        <v>141</v>
      </c>
      <c r="AT298" s="201" t="s">
        <v>136</v>
      </c>
      <c r="AU298" s="201" t="s">
        <v>85</v>
      </c>
      <c r="AY298" s="16" t="s">
        <v>133</v>
      </c>
      <c r="BE298" s="202">
        <f>IF(N298="základní",J298,0)</f>
        <v>0</v>
      </c>
      <c r="BF298" s="202">
        <f>IF(N298="snížená",J298,0)</f>
        <v>0</v>
      </c>
      <c r="BG298" s="202">
        <f>IF(N298="zákl. přenesená",J298,0)</f>
        <v>0</v>
      </c>
      <c r="BH298" s="202">
        <f>IF(N298="sníž. přenesená",J298,0)</f>
        <v>0</v>
      </c>
      <c r="BI298" s="202">
        <f>IF(N298="nulová",J298,0)</f>
        <v>0</v>
      </c>
      <c r="BJ298" s="16" t="s">
        <v>83</v>
      </c>
      <c r="BK298" s="202">
        <f>ROUND(I298*H298,2)</f>
        <v>0</v>
      </c>
      <c r="BL298" s="16" t="s">
        <v>141</v>
      </c>
      <c r="BM298" s="201" t="s">
        <v>470</v>
      </c>
    </row>
    <row r="299" spans="1:65" s="2" customFormat="1" ht="19.5">
      <c r="A299" s="33"/>
      <c r="B299" s="34"/>
      <c r="C299" s="35"/>
      <c r="D299" s="203" t="s">
        <v>143</v>
      </c>
      <c r="E299" s="35"/>
      <c r="F299" s="204" t="s">
        <v>471</v>
      </c>
      <c r="G299" s="35"/>
      <c r="H299" s="35"/>
      <c r="I299" s="205"/>
      <c r="J299" s="35"/>
      <c r="K299" s="35"/>
      <c r="L299" s="38"/>
      <c r="M299" s="206"/>
      <c r="N299" s="207"/>
      <c r="O299" s="70"/>
      <c r="P299" s="70"/>
      <c r="Q299" s="70"/>
      <c r="R299" s="70"/>
      <c r="S299" s="70"/>
      <c r="T299" s="71"/>
      <c r="U299" s="33"/>
      <c r="V299" s="33"/>
      <c r="W299" s="33"/>
      <c r="X299" s="33"/>
      <c r="Y299" s="33"/>
      <c r="Z299" s="33"/>
      <c r="AA299" s="33"/>
      <c r="AB299" s="33"/>
      <c r="AC299" s="33"/>
      <c r="AD299" s="33"/>
      <c r="AE299" s="33"/>
      <c r="AT299" s="16" t="s">
        <v>143</v>
      </c>
      <c r="AU299" s="16" t="s">
        <v>85</v>
      </c>
    </row>
    <row r="300" spans="1:65" s="2" customFormat="1" ht="16.5" customHeight="1">
      <c r="A300" s="33"/>
      <c r="B300" s="34"/>
      <c r="C300" s="190" t="s">
        <v>472</v>
      </c>
      <c r="D300" s="190" t="s">
        <v>136</v>
      </c>
      <c r="E300" s="191" t="s">
        <v>473</v>
      </c>
      <c r="F300" s="192" t="s">
        <v>474</v>
      </c>
      <c r="G300" s="193" t="s">
        <v>139</v>
      </c>
      <c r="H300" s="194">
        <v>25</v>
      </c>
      <c r="I300" s="195"/>
      <c r="J300" s="196">
        <f>ROUND(I300*H300,2)</f>
        <v>0</v>
      </c>
      <c r="K300" s="192" t="s">
        <v>140</v>
      </c>
      <c r="L300" s="38"/>
      <c r="M300" s="197" t="s">
        <v>1</v>
      </c>
      <c r="N300" s="198" t="s">
        <v>42</v>
      </c>
      <c r="O300" s="70"/>
      <c r="P300" s="199">
        <f>O300*H300</f>
        <v>0</v>
      </c>
      <c r="Q300" s="199">
        <v>0</v>
      </c>
      <c r="R300" s="199">
        <f>Q300*H300</f>
        <v>0</v>
      </c>
      <c r="S300" s="199">
        <v>0</v>
      </c>
      <c r="T300" s="200">
        <f>S300*H300</f>
        <v>0</v>
      </c>
      <c r="U300" s="33"/>
      <c r="V300" s="33"/>
      <c r="W300" s="33"/>
      <c r="X300" s="33"/>
      <c r="Y300" s="33"/>
      <c r="Z300" s="33"/>
      <c r="AA300" s="33"/>
      <c r="AB300" s="33"/>
      <c r="AC300" s="33"/>
      <c r="AD300" s="33"/>
      <c r="AE300" s="33"/>
      <c r="AR300" s="201" t="s">
        <v>141</v>
      </c>
      <c r="AT300" s="201" t="s">
        <v>136</v>
      </c>
      <c r="AU300" s="201" t="s">
        <v>85</v>
      </c>
      <c r="AY300" s="16" t="s">
        <v>133</v>
      </c>
      <c r="BE300" s="202">
        <f>IF(N300="základní",J300,0)</f>
        <v>0</v>
      </c>
      <c r="BF300" s="202">
        <f>IF(N300="snížená",J300,0)</f>
        <v>0</v>
      </c>
      <c r="BG300" s="202">
        <f>IF(N300="zákl. přenesená",J300,0)</f>
        <v>0</v>
      </c>
      <c r="BH300" s="202">
        <f>IF(N300="sníž. přenesená",J300,0)</f>
        <v>0</v>
      </c>
      <c r="BI300" s="202">
        <f>IF(N300="nulová",J300,0)</f>
        <v>0</v>
      </c>
      <c r="BJ300" s="16" t="s">
        <v>83</v>
      </c>
      <c r="BK300" s="202">
        <f>ROUND(I300*H300,2)</f>
        <v>0</v>
      </c>
      <c r="BL300" s="16" t="s">
        <v>141</v>
      </c>
      <c r="BM300" s="201" t="s">
        <v>475</v>
      </c>
    </row>
    <row r="301" spans="1:65" s="2" customFormat="1" ht="39">
      <c r="A301" s="33"/>
      <c r="B301" s="34"/>
      <c r="C301" s="35"/>
      <c r="D301" s="203" t="s">
        <v>143</v>
      </c>
      <c r="E301" s="35"/>
      <c r="F301" s="204" t="s">
        <v>476</v>
      </c>
      <c r="G301" s="35"/>
      <c r="H301" s="35"/>
      <c r="I301" s="205"/>
      <c r="J301" s="35"/>
      <c r="K301" s="35"/>
      <c r="L301" s="38"/>
      <c r="M301" s="206"/>
      <c r="N301" s="207"/>
      <c r="O301" s="70"/>
      <c r="P301" s="70"/>
      <c r="Q301" s="70"/>
      <c r="R301" s="70"/>
      <c r="S301" s="70"/>
      <c r="T301" s="71"/>
      <c r="U301" s="33"/>
      <c r="V301" s="33"/>
      <c r="W301" s="33"/>
      <c r="X301" s="33"/>
      <c r="Y301" s="33"/>
      <c r="Z301" s="33"/>
      <c r="AA301" s="33"/>
      <c r="AB301" s="33"/>
      <c r="AC301" s="33"/>
      <c r="AD301" s="33"/>
      <c r="AE301" s="33"/>
      <c r="AT301" s="16" t="s">
        <v>143</v>
      </c>
      <c r="AU301" s="16" t="s">
        <v>85</v>
      </c>
    </row>
    <row r="302" spans="1:65" s="13" customFormat="1" ht="11.25">
      <c r="B302" s="209"/>
      <c r="C302" s="210"/>
      <c r="D302" s="203" t="s">
        <v>173</v>
      </c>
      <c r="E302" s="211" t="s">
        <v>1</v>
      </c>
      <c r="F302" s="212" t="s">
        <v>477</v>
      </c>
      <c r="G302" s="210"/>
      <c r="H302" s="213">
        <v>25</v>
      </c>
      <c r="I302" s="214"/>
      <c r="J302" s="210"/>
      <c r="K302" s="210"/>
      <c r="L302" s="215"/>
      <c r="M302" s="216"/>
      <c r="N302" s="217"/>
      <c r="O302" s="217"/>
      <c r="P302" s="217"/>
      <c r="Q302" s="217"/>
      <c r="R302" s="217"/>
      <c r="S302" s="217"/>
      <c r="T302" s="218"/>
      <c r="AT302" s="219" t="s">
        <v>173</v>
      </c>
      <c r="AU302" s="219" t="s">
        <v>85</v>
      </c>
      <c r="AV302" s="13" t="s">
        <v>85</v>
      </c>
      <c r="AW302" s="13" t="s">
        <v>34</v>
      </c>
      <c r="AX302" s="13" t="s">
        <v>83</v>
      </c>
      <c r="AY302" s="219" t="s">
        <v>133</v>
      </c>
    </row>
    <row r="303" spans="1:65" s="2" customFormat="1" ht="16.5" customHeight="1">
      <c r="A303" s="33"/>
      <c r="B303" s="34"/>
      <c r="C303" s="190" t="s">
        <v>478</v>
      </c>
      <c r="D303" s="190" t="s">
        <v>136</v>
      </c>
      <c r="E303" s="191" t="s">
        <v>479</v>
      </c>
      <c r="F303" s="192" t="s">
        <v>480</v>
      </c>
      <c r="G303" s="193" t="s">
        <v>139</v>
      </c>
      <c r="H303" s="194">
        <v>25</v>
      </c>
      <c r="I303" s="195"/>
      <c r="J303" s="196">
        <f>ROUND(I303*H303,2)</f>
        <v>0</v>
      </c>
      <c r="K303" s="192" t="s">
        <v>140</v>
      </c>
      <c r="L303" s="38"/>
      <c r="M303" s="197" t="s">
        <v>1</v>
      </c>
      <c r="N303" s="198" t="s">
        <v>42</v>
      </c>
      <c r="O303" s="70"/>
      <c r="P303" s="199">
        <f>O303*H303</f>
        <v>0</v>
      </c>
      <c r="Q303" s="199">
        <v>0</v>
      </c>
      <c r="R303" s="199">
        <f>Q303*H303</f>
        <v>0</v>
      </c>
      <c r="S303" s="199">
        <v>0</v>
      </c>
      <c r="T303" s="200">
        <f>S303*H303</f>
        <v>0</v>
      </c>
      <c r="U303" s="33"/>
      <c r="V303" s="33"/>
      <c r="W303" s="33"/>
      <c r="X303" s="33"/>
      <c r="Y303" s="33"/>
      <c r="Z303" s="33"/>
      <c r="AA303" s="33"/>
      <c r="AB303" s="33"/>
      <c r="AC303" s="33"/>
      <c r="AD303" s="33"/>
      <c r="AE303" s="33"/>
      <c r="AR303" s="201" t="s">
        <v>141</v>
      </c>
      <c r="AT303" s="201" t="s">
        <v>136</v>
      </c>
      <c r="AU303" s="201" t="s">
        <v>85</v>
      </c>
      <c r="AY303" s="16" t="s">
        <v>133</v>
      </c>
      <c r="BE303" s="202">
        <f>IF(N303="základní",J303,0)</f>
        <v>0</v>
      </c>
      <c r="BF303" s="202">
        <f>IF(N303="snížená",J303,0)</f>
        <v>0</v>
      </c>
      <c r="BG303" s="202">
        <f>IF(N303="zákl. přenesená",J303,0)</f>
        <v>0</v>
      </c>
      <c r="BH303" s="202">
        <f>IF(N303="sníž. přenesená",J303,0)</f>
        <v>0</v>
      </c>
      <c r="BI303" s="202">
        <f>IF(N303="nulová",J303,0)</f>
        <v>0</v>
      </c>
      <c r="BJ303" s="16" t="s">
        <v>83</v>
      </c>
      <c r="BK303" s="202">
        <f>ROUND(I303*H303,2)</f>
        <v>0</v>
      </c>
      <c r="BL303" s="16" t="s">
        <v>141</v>
      </c>
      <c r="BM303" s="201" t="s">
        <v>481</v>
      </c>
    </row>
    <row r="304" spans="1:65" s="2" customFormat="1" ht="39">
      <c r="A304" s="33"/>
      <c r="B304" s="34"/>
      <c r="C304" s="35"/>
      <c r="D304" s="203" t="s">
        <v>143</v>
      </c>
      <c r="E304" s="35"/>
      <c r="F304" s="204" t="s">
        <v>482</v>
      </c>
      <c r="G304" s="35"/>
      <c r="H304" s="35"/>
      <c r="I304" s="205"/>
      <c r="J304" s="35"/>
      <c r="K304" s="35"/>
      <c r="L304" s="38"/>
      <c r="M304" s="206"/>
      <c r="N304" s="207"/>
      <c r="O304" s="70"/>
      <c r="P304" s="70"/>
      <c r="Q304" s="70"/>
      <c r="R304" s="70"/>
      <c r="S304" s="70"/>
      <c r="T304" s="71"/>
      <c r="U304" s="33"/>
      <c r="V304" s="33"/>
      <c r="W304" s="33"/>
      <c r="X304" s="33"/>
      <c r="Y304" s="33"/>
      <c r="Z304" s="33"/>
      <c r="AA304" s="33"/>
      <c r="AB304" s="33"/>
      <c r="AC304" s="33"/>
      <c r="AD304" s="33"/>
      <c r="AE304" s="33"/>
      <c r="AT304" s="16" t="s">
        <v>143</v>
      </c>
      <c r="AU304" s="16" t="s">
        <v>85</v>
      </c>
    </row>
    <row r="305" spans="1:65" s="13" customFormat="1" ht="11.25">
      <c r="B305" s="209"/>
      <c r="C305" s="210"/>
      <c r="D305" s="203" t="s">
        <v>173</v>
      </c>
      <c r="E305" s="211" t="s">
        <v>1</v>
      </c>
      <c r="F305" s="212" t="s">
        <v>477</v>
      </c>
      <c r="G305" s="210"/>
      <c r="H305" s="213">
        <v>25</v>
      </c>
      <c r="I305" s="214"/>
      <c r="J305" s="210"/>
      <c r="K305" s="210"/>
      <c r="L305" s="215"/>
      <c r="M305" s="216"/>
      <c r="N305" s="217"/>
      <c r="O305" s="217"/>
      <c r="P305" s="217"/>
      <c r="Q305" s="217"/>
      <c r="R305" s="217"/>
      <c r="S305" s="217"/>
      <c r="T305" s="218"/>
      <c r="AT305" s="219" t="s">
        <v>173</v>
      </c>
      <c r="AU305" s="219" t="s">
        <v>85</v>
      </c>
      <c r="AV305" s="13" t="s">
        <v>85</v>
      </c>
      <c r="AW305" s="13" t="s">
        <v>34</v>
      </c>
      <c r="AX305" s="13" t="s">
        <v>83</v>
      </c>
      <c r="AY305" s="219" t="s">
        <v>133</v>
      </c>
    </row>
    <row r="306" spans="1:65" s="2" customFormat="1" ht="16.5" customHeight="1">
      <c r="A306" s="33"/>
      <c r="B306" s="34"/>
      <c r="C306" s="190" t="s">
        <v>483</v>
      </c>
      <c r="D306" s="190" t="s">
        <v>136</v>
      </c>
      <c r="E306" s="191" t="s">
        <v>484</v>
      </c>
      <c r="F306" s="192" t="s">
        <v>485</v>
      </c>
      <c r="G306" s="193" t="s">
        <v>139</v>
      </c>
      <c r="H306" s="194">
        <v>8.5</v>
      </c>
      <c r="I306" s="195"/>
      <c r="J306" s="196">
        <f>ROUND(I306*H306,2)</f>
        <v>0</v>
      </c>
      <c r="K306" s="192" t="s">
        <v>140</v>
      </c>
      <c r="L306" s="38"/>
      <c r="M306" s="197" t="s">
        <v>1</v>
      </c>
      <c r="N306" s="198" t="s">
        <v>42</v>
      </c>
      <c r="O306" s="70"/>
      <c r="P306" s="199">
        <f>O306*H306</f>
        <v>0</v>
      </c>
      <c r="Q306" s="199">
        <v>0</v>
      </c>
      <c r="R306" s="199">
        <f>Q306*H306</f>
        <v>0</v>
      </c>
      <c r="S306" s="199">
        <v>0</v>
      </c>
      <c r="T306" s="200">
        <f>S306*H306</f>
        <v>0</v>
      </c>
      <c r="U306" s="33"/>
      <c r="V306" s="33"/>
      <c r="W306" s="33"/>
      <c r="X306" s="33"/>
      <c r="Y306" s="33"/>
      <c r="Z306" s="33"/>
      <c r="AA306" s="33"/>
      <c r="AB306" s="33"/>
      <c r="AC306" s="33"/>
      <c r="AD306" s="33"/>
      <c r="AE306" s="33"/>
      <c r="AR306" s="201" t="s">
        <v>141</v>
      </c>
      <c r="AT306" s="201" t="s">
        <v>136</v>
      </c>
      <c r="AU306" s="201" t="s">
        <v>85</v>
      </c>
      <c r="AY306" s="16" t="s">
        <v>133</v>
      </c>
      <c r="BE306" s="202">
        <f>IF(N306="základní",J306,0)</f>
        <v>0</v>
      </c>
      <c r="BF306" s="202">
        <f>IF(N306="snížená",J306,0)</f>
        <v>0</v>
      </c>
      <c r="BG306" s="202">
        <f>IF(N306="zákl. přenesená",J306,0)</f>
        <v>0</v>
      </c>
      <c r="BH306" s="202">
        <f>IF(N306="sníž. přenesená",J306,0)</f>
        <v>0</v>
      </c>
      <c r="BI306" s="202">
        <f>IF(N306="nulová",J306,0)</f>
        <v>0</v>
      </c>
      <c r="BJ306" s="16" t="s">
        <v>83</v>
      </c>
      <c r="BK306" s="202">
        <f>ROUND(I306*H306,2)</f>
        <v>0</v>
      </c>
      <c r="BL306" s="16" t="s">
        <v>141</v>
      </c>
      <c r="BM306" s="201" t="s">
        <v>486</v>
      </c>
    </row>
    <row r="307" spans="1:65" s="2" customFormat="1" ht="39">
      <c r="A307" s="33"/>
      <c r="B307" s="34"/>
      <c r="C307" s="35"/>
      <c r="D307" s="203" t="s">
        <v>143</v>
      </c>
      <c r="E307" s="35"/>
      <c r="F307" s="204" t="s">
        <v>487</v>
      </c>
      <c r="G307" s="35"/>
      <c r="H307" s="35"/>
      <c r="I307" s="205"/>
      <c r="J307" s="35"/>
      <c r="K307" s="35"/>
      <c r="L307" s="38"/>
      <c r="M307" s="206"/>
      <c r="N307" s="207"/>
      <c r="O307" s="70"/>
      <c r="P307" s="70"/>
      <c r="Q307" s="70"/>
      <c r="R307" s="70"/>
      <c r="S307" s="70"/>
      <c r="T307" s="71"/>
      <c r="U307" s="33"/>
      <c r="V307" s="33"/>
      <c r="W307" s="33"/>
      <c r="X307" s="33"/>
      <c r="Y307" s="33"/>
      <c r="Z307" s="33"/>
      <c r="AA307" s="33"/>
      <c r="AB307" s="33"/>
      <c r="AC307" s="33"/>
      <c r="AD307" s="33"/>
      <c r="AE307" s="33"/>
      <c r="AT307" s="16" t="s">
        <v>143</v>
      </c>
      <c r="AU307" s="16" t="s">
        <v>85</v>
      </c>
    </row>
    <row r="308" spans="1:65" s="2" customFormat="1" ht="16.5" customHeight="1">
      <c r="A308" s="33"/>
      <c r="B308" s="34"/>
      <c r="C308" s="190" t="s">
        <v>488</v>
      </c>
      <c r="D308" s="190" t="s">
        <v>136</v>
      </c>
      <c r="E308" s="191" t="s">
        <v>489</v>
      </c>
      <c r="F308" s="192" t="s">
        <v>490</v>
      </c>
      <c r="G308" s="193" t="s">
        <v>139</v>
      </c>
      <c r="H308" s="194">
        <v>8.5</v>
      </c>
      <c r="I308" s="195"/>
      <c r="J308" s="196">
        <f>ROUND(I308*H308,2)</f>
        <v>0</v>
      </c>
      <c r="K308" s="192" t="s">
        <v>140</v>
      </c>
      <c r="L308" s="38"/>
      <c r="M308" s="197" t="s">
        <v>1</v>
      </c>
      <c r="N308" s="198" t="s">
        <v>42</v>
      </c>
      <c r="O308" s="70"/>
      <c r="P308" s="199">
        <f>O308*H308</f>
        <v>0</v>
      </c>
      <c r="Q308" s="199">
        <v>0</v>
      </c>
      <c r="R308" s="199">
        <f>Q308*H308</f>
        <v>0</v>
      </c>
      <c r="S308" s="199">
        <v>0</v>
      </c>
      <c r="T308" s="200">
        <f>S308*H308</f>
        <v>0</v>
      </c>
      <c r="U308" s="33"/>
      <c r="V308" s="33"/>
      <c r="W308" s="33"/>
      <c r="X308" s="33"/>
      <c r="Y308" s="33"/>
      <c r="Z308" s="33"/>
      <c r="AA308" s="33"/>
      <c r="AB308" s="33"/>
      <c r="AC308" s="33"/>
      <c r="AD308" s="33"/>
      <c r="AE308" s="33"/>
      <c r="AR308" s="201" t="s">
        <v>141</v>
      </c>
      <c r="AT308" s="201" t="s">
        <v>136</v>
      </c>
      <c r="AU308" s="201" t="s">
        <v>85</v>
      </c>
      <c r="AY308" s="16" t="s">
        <v>133</v>
      </c>
      <c r="BE308" s="202">
        <f>IF(N308="základní",J308,0)</f>
        <v>0</v>
      </c>
      <c r="BF308" s="202">
        <f>IF(N308="snížená",J308,0)</f>
        <v>0</v>
      </c>
      <c r="BG308" s="202">
        <f>IF(N308="zákl. přenesená",J308,0)</f>
        <v>0</v>
      </c>
      <c r="BH308" s="202">
        <f>IF(N308="sníž. přenesená",J308,0)</f>
        <v>0</v>
      </c>
      <c r="BI308" s="202">
        <f>IF(N308="nulová",J308,0)</f>
        <v>0</v>
      </c>
      <c r="BJ308" s="16" t="s">
        <v>83</v>
      </c>
      <c r="BK308" s="202">
        <f>ROUND(I308*H308,2)</f>
        <v>0</v>
      </c>
      <c r="BL308" s="16" t="s">
        <v>141</v>
      </c>
      <c r="BM308" s="201" t="s">
        <v>491</v>
      </c>
    </row>
    <row r="309" spans="1:65" s="2" customFormat="1" ht="39">
      <c r="A309" s="33"/>
      <c r="B309" s="34"/>
      <c r="C309" s="35"/>
      <c r="D309" s="203" t="s">
        <v>143</v>
      </c>
      <c r="E309" s="35"/>
      <c r="F309" s="204" t="s">
        <v>492</v>
      </c>
      <c r="G309" s="35"/>
      <c r="H309" s="35"/>
      <c r="I309" s="205"/>
      <c r="J309" s="35"/>
      <c r="K309" s="35"/>
      <c r="L309" s="38"/>
      <c r="M309" s="206"/>
      <c r="N309" s="207"/>
      <c r="O309" s="70"/>
      <c r="P309" s="70"/>
      <c r="Q309" s="70"/>
      <c r="R309" s="70"/>
      <c r="S309" s="70"/>
      <c r="T309" s="71"/>
      <c r="U309" s="33"/>
      <c r="V309" s="33"/>
      <c r="W309" s="33"/>
      <c r="X309" s="33"/>
      <c r="Y309" s="33"/>
      <c r="Z309" s="33"/>
      <c r="AA309" s="33"/>
      <c r="AB309" s="33"/>
      <c r="AC309" s="33"/>
      <c r="AD309" s="33"/>
      <c r="AE309" s="33"/>
      <c r="AT309" s="16" t="s">
        <v>143</v>
      </c>
      <c r="AU309" s="16" t="s">
        <v>85</v>
      </c>
    </row>
    <row r="310" spans="1:65" s="2" customFormat="1" ht="16.5" customHeight="1">
      <c r="A310" s="33"/>
      <c r="B310" s="34"/>
      <c r="C310" s="190" t="s">
        <v>493</v>
      </c>
      <c r="D310" s="190" t="s">
        <v>136</v>
      </c>
      <c r="E310" s="191" t="s">
        <v>494</v>
      </c>
      <c r="F310" s="192" t="s">
        <v>495</v>
      </c>
      <c r="G310" s="193" t="s">
        <v>147</v>
      </c>
      <c r="H310" s="194">
        <v>77</v>
      </c>
      <c r="I310" s="195"/>
      <c r="J310" s="196">
        <f>ROUND(I310*H310,2)</f>
        <v>0</v>
      </c>
      <c r="K310" s="192" t="s">
        <v>140</v>
      </c>
      <c r="L310" s="38"/>
      <c r="M310" s="197" t="s">
        <v>1</v>
      </c>
      <c r="N310" s="198" t="s">
        <v>42</v>
      </c>
      <c r="O310" s="70"/>
      <c r="P310" s="199">
        <f>O310*H310</f>
        <v>0</v>
      </c>
      <c r="Q310" s="199">
        <v>0</v>
      </c>
      <c r="R310" s="199">
        <f>Q310*H310</f>
        <v>0</v>
      </c>
      <c r="S310" s="199">
        <v>0</v>
      </c>
      <c r="T310" s="200">
        <f>S310*H310</f>
        <v>0</v>
      </c>
      <c r="U310" s="33"/>
      <c r="V310" s="33"/>
      <c r="W310" s="33"/>
      <c r="X310" s="33"/>
      <c r="Y310" s="33"/>
      <c r="Z310" s="33"/>
      <c r="AA310" s="33"/>
      <c r="AB310" s="33"/>
      <c r="AC310" s="33"/>
      <c r="AD310" s="33"/>
      <c r="AE310" s="33"/>
      <c r="AR310" s="201" t="s">
        <v>141</v>
      </c>
      <c r="AT310" s="201" t="s">
        <v>136</v>
      </c>
      <c r="AU310" s="201" t="s">
        <v>85</v>
      </c>
      <c r="AY310" s="16" t="s">
        <v>133</v>
      </c>
      <c r="BE310" s="202">
        <f>IF(N310="základní",J310,0)</f>
        <v>0</v>
      </c>
      <c r="BF310" s="202">
        <f>IF(N310="snížená",J310,0)</f>
        <v>0</v>
      </c>
      <c r="BG310" s="202">
        <f>IF(N310="zákl. přenesená",J310,0)</f>
        <v>0</v>
      </c>
      <c r="BH310" s="202">
        <f>IF(N310="sníž. přenesená",J310,0)</f>
        <v>0</v>
      </c>
      <c r="BI310" s="202">
        <f>IF(N310="nulová",J310,0)</f>
        <v>0</v>
      </c>
      <c r="BJ310" s="16" t="s">
        <v>83</v>
      </c>
      <c r="BK310" s="202">
        <f>ROUND(I310*H310,2)</f>
        <v>0</v>
      </c>
      <c r="BL310" s="16" t="s">
        <v>141</v>
      </c>
      <c r="BM310" s="201" t="s">
        <v>496</v>
      </c>
    </row>
    <row r="311" spans="1:65" s="2" customFormat="1" ht="19.5">
      <c r="A311" s="33"/>
      <c r="B311" s="34"/>
      <c r="C311" s="35"/>
      <c r="D311" s="203" t="s">
        <v>143</v>
      </c>
      <c r="E311" s="35"/>
      <c r="F311" s="204" t="s">
        <v>497</v>
      </c>
      <c r="G311" s="35"/>
      <c r="H311" s="35"/>
      <c r="I311" s="205"/>
      <c r="J311" s="35"/>
      <c r="K311" s="35"/>
      <c r="L311" s="38"/>
      <c r="M311" s="206"/>
      <c r="N311" s="207"/>
      <c r="O311" s="70"/>
      <c r="P311" s="70"/>
      <c r="Q311" s="70"/>
      <c r="R311" s="70"/>
      <c r="S311" s="70"/>
      <c r="T311" s="71"/>
      <c r="U311" s="33"/>
      <c r="V311" s="33"/>
      <c r="W311" s="33"/>
      <c r="X311" s="33"/>
      <c r="Y311" s="33"/>
      <c r="Z311" s="33"/>
      <c r="AA311" s="33"/>
      <c r="AB311" s="33"/>
      <c r="AC311" s="33"/>
      <c r="AD311" s="33"/>
      <c r="AE311" s="33"/>
      <c r="AT311" s="16" t="s">
        <v>143</v>
      </c>
      <c r="AU311" s="16" t="s">
        <v>85</v>
      </c>
    </row>
    <row r="312" spans="1:65" s="2" customFormat="1" ht="16.5" customHeight="1">
      <c r="A312" s="33"/>
      <c r="B312" s="34"/>
      <c r="C312" s="190" t="s">
        <v>498</v>
      </c>
      <c r="D312" s="190" t="s">
        <v>136</v>
      </c>
      <c r="E312" s="191" t="s">
        <v>499</v>
      </c>
      <c r="F312" s="192" t="s">
        <v>500</v>
      </c>
      <c r="G312" s="193" t="s">
        <v>147</v>
      </c>
      <c r="H312" s="194">
        <v>16</v>
      </c>
      <c r="I312" s="195"/>
      <c r="J312" s="196">
        <f>ROUND(I312*H312,2)</f>
        <v>0</v>
      </c>
      <c r="K312" s="192" t="s">
        <v>140</v>
      </c>
      <c r="L312" s="38"/>
      <c r="M312" s="197" t="s">
        <v>1</v>
      </c>
      <c r="N312" s="198" t="s">
        <v>42</v>
      </c>
      <c r="O312" s="70"/>
      <c r="P312" s="199">
        <f>O312*H312</f>
        <v>0</v>
      </c>
      <c r="Q312" s="199">
        <v>0</v>
      </c>
      <c r="R312" s="199">
        <f>Q312*H312</f>
        <v>0</v>
      </c>
      <c r="S312" s="199">
        <v>0</v>
      </c>
      <c r="T312" s="200">
        <f>S312*H312</f>
        <v>0</v>
      </c>
      <c r="U312" s="33"/>
      <c r="V312" s="33"/>
      <c r="W312" s="33"/>
      <c r="X312" s="33"/>
      <c r="Y312" s="33"/>
      <c r="Z312" s="33"/>
      <c r="AA312" s="33"/>
      <c r="AB312" s="33"/>
      <c r="AC312" s="33"/>
      <c r="AD312" s="33"/>
      <c r="AE312" s="33"/>
      <c r="AR312" s="201" t="s">
        <v>141</v>
      </c>
      <c r="AT312" s="201" t="s">
        <v>136</v>
      </c>
      <c r="AU312" s="201" t="s">
        <v>85</v>
      </c>
      <c r="AY312" s="16" t="s">
        <v>133</v>
      </c>
      <c r="BE312" s="202">
        <f>IF(N312="základní",J312,0)</f>
        <v>0</v>
      </c>
      <c r="BF312" s="202">
        <f>IF(N312="snížená",J312,0)</f>
        <v>0</v>
      </c>
      <c r="BG312" s="202">
        <f>IF(N312="zákl. přenesená",J312,0)</f>
        <v>0</v>
      </c>
      <c r="BH312" s="202">
        <f>IF(N312="sníž. přenesená",J312,0)</f>
        <v>0</v>
      </c>
      <c r="BI312" s="202">
        <f>IF(N312="nulová",J312,0)</f>
        <v>0</v>
      </c>
      <c r="BJ312" s="16" t="s">
        <v>83</v>
      </c>
      <c r="BK312" s="202">
        <f>ROUND(I312*H312,2)</f>
        <v>0</v>
      </c>
      <c r="BL312" s="16" t="s">
        <v>141</v>
      </c>
      <c r="BM312" s="201" t="s">
        <v>501</v>
      </c>
    </row>
    <row r="313" spans="1:65" s="2" customFormat="1" ht="19.5">
      <c r="A313" s="33"/>
      <c r="B313" s="34"/>
      <c r="C313" s="35"/>
      <c r="D313" s="203" t="s">
        <v>143</v>
      </c>
      <c r="E313" s="35"/>
      <c r="F313" s="204" t="s">
        <v>502</v>
      </c>
      <c r="G313" s="35"/>
      <c r="H313" s="35"/>
      <c r="I313" s="205"/>
      <c r="J313" s="35"/>
      <c r="K313" s="35"/>
      <c r="L313" s="38"/>
      <c r="M313" s="206"/>
      <c r="N313" s="207"/>
      <c r="O313" s="70"/>
      <c r="P313" s="70"/>
      <c r="Q313" s="70"/>
      <c r="R313" s="70"/>
      <c r="S313" s="70"/>
      <c r="T313" s="71"/>
      <c r="U313" s="33"/>
      <c r="V313" s="33"/>
      <c r="W313" s="33"/>
      <c r="X313" s="33"/>
      <c r="Y313" s="33"/>
      <c r="Z313" s="33"/>
      <c r="AA313" s="33"/>
      <c r="AB313" s="33"/>
      <c r="AC313" s="33"/>
      <c r="AD313" s="33"/>
      <c r="AE313" s="33"/>
      <c r="AT313" s="16" t="s">
        <v>143</v>
      </c>
      <c r="AU313" s="16" t="s">
        <v>85</v>
      </c>
    </row>
    <row r="314" spans="1:65" s="2" customFormat="1" ht="16.5" customHeight="1">
      <c r="A314" s="33"/>
      <c r="B314" s="34"/>
      <c r="C314" s="190" t="s">
        <v>503</v>
      </c>
      <c r="D314" s="190" t="s">
        <v>136</v>
      </c>
      <c r="E314" s="191" t="s">
        <v>504</v>
      </c>
      <c r="F314" s="192" t="s">
        <v>505</v>
      </c>
      <c r="G314" s="193" t="s">
        <v>147</v>
      </c>
      <c r="H314" s="194">
        <v>32</v>
      </c>
      <c r="I314" s="195"/>
      <c r="J314" s="196">
        <f>ROUND(I314*H314,2)</f>
        <v>0</v>
      </c>
      <c r="K314" s="192" t="s">
        <v>140</v>
      </c>
      <c r="L314" s="38"/>
      <c r="M314" s="197" t="s">
        <v>1</v>
      </c>
      <c r="N314" s="198" t="s">
        <v>42</v>
      </c>
      <c r="O314" s="70"/>
      <c r="P314" s="199">
        <f>O314*H314</f>
        <v>0</v>
      </c>
      <c r="Q314" s="199">
        <v>0</v>
      </c>
      <c r="R314" s="199">
        <f>Q314*H314</f>
        <v>0</v>
      </c>
      <c r="S314" s="199">
        <v>0</v>
      </c>
      <c r="T314" s="200">
        <f>S314*H314</f>
        <v>0</v>
      </c>
      <c r="U314" s="33"/>
      <c r="V314" s="33"/>
      <c r="W314" s="33"/>
      <c r="X314" s="33"/>
      <c r="Y314" s="33"/>
      <c r="Z314" s="33"/>
      <c r="AA314" s="33"/>
      <c r="AB314" s="33"/>
      <c r="AC314" s="33"/>
      <c r="AD314" s="33"/>
      <c r="AE314" s="33"/>
      <c r="AR314" s="201" t="s">
        <v>141</v>
      </c>
      <c r="AT314" s="201" t="s">
        <v>136</v>
      </c>
      <c r="AU314" s="201" t="s">
        <v>85</v>
      </c>
      <c r="AY314" s="16" t="s">
        <v>133</v>
      </c>
      <c r="BE314" s="202">
        <f>IF(N314="základní",J314,0)</f>
        <v>0</v>
      </c>
      <c r="BF314" s="202">
        <f>IF(N314="snížená",J314,0)</f>
        <v>0</v>
      </c>
      <c r="BG314" s="202">
        <f>IF(N314="zákl. přenesená",J314,0)</f>
        <v>0</v>
      </c>
      <c r="BH314" s="202">
        <f>IF(N314="sníž. přenesená",J314,0)</f>
        <v>0</v>
      </c>
      <c r="BI314" s="202">
        <f>IF(N314="nulová",J314,0)</f>
        <v>0</v>
      </c>
      <c r="BJ314" s="16" t="s">
        <v>83</v>
      </c>
      <c r="BK314" s="202">
        <f>ROUND(I314*H314,2)</f>
        <v>0</v>
      </c>
      <c r="BL314" s="16" t="s">
        <v>141</v>
      </c>
      <c r="BM314" s="201" t="s">
        <v>506</v>
      </c>
    </row>
    <row r="315" spans="1:65" s="2" customFormat="1" ht="19.5">
      <c r="A315" s="33"/>
      <c r="B315" s="34"/>
      <c r="C315" s="35"/>
      <c r="D315" s="203" t="s">
        <v>143</v>
      </c>
      <c r="E315" s="35"/>
      <c r="F315" s="204" t="s">
        <v>507</v>
      </c>
      <c r="G315" s="35"/>
      <c r="H315" s="35"/>
      <c r="I315" s="205"/>
      <c r="J315" s="35"/>
      <c r="K315" s="35"/>
      <c r="L315" s="38"/>
      <c r="M315" s="206"/>
      <c r="N315" s="207"/>
      <c r="O315" s="70"/>
      <c r="P315" s="70"/>
      <c r="Q315" s="70"/>
      <c r="R315" s="70"/>
      <c r="S315" s="70"/>
      <c r="T315" s="71"/>
      <c r="U315" s="33"/>
      <c r="V315" s="33"/>
      <c r="W315" s="33"/>
      <c r="X315" s="33"/>
      <c r="Y315" s="33"/>
      <c r="Z315" s="33"/>
      <c r="AA315" s="33"/>
      <c r="AB315" s="33"/>
      <c r="AC315" s="33"/>
      <c r="AD315" s="33"/>
      <c r="AE315" s="33"/>
      <c r="AT315" s="16" t="s">
        <v>143</v>
      </c>
      <c r="AU315" s="16" t="s">
        <v>85</v>
      </c>
    </row>
    <row r="316" spans="1:65" s="2" customFormat="1" ht="16.5" customHeight="1">
      <c r="A316" s="33"/>
      <c r="B316" s="34"/>
      <c r="C316" s="190" t="s">
        <v>508</v>
      </c>
      <c r="D316" s="190" t="s">
        <v>136</v>
      </c>
      <c r="E316" s="191" t="s">
        <v>509</v>
      </c>
      <c r="F316" s="192" t="s">
        <v>510</v>
      </c>
      <c r="G316" s="193" t="s">
        <v>180</v>
      </c>
      <c r="H316" s="194">
        <v>23.5</v>
      </c>
      <c r="I316" s="195"/>
      <c r="J316" s="196">
        <f>ROUND(I316*H316,2)</f>
        <v>0</v>
      </c>
      <c r="K316" s="192" t="s">
        <v>140</v>
      </c>
      <c r="L316" s="38"/>
      <c r="M316" s="197" t="s">
        <v>1</v>
      </c>
      <c r="N316" s="198" t="s">
        <v>42</v>
      </c>
      <c r="O316" s="70"/>
      <c r="P316" s="199">
        <f>O316*H316</f>
        <v>0</v>
      </c>
      <c r="Q316" s="199">
        <v>0</v>
      </c>
      <c r="R316" s="199">
        <f>Q316*H316</f>
        <v>0</v>
      </c>
      <c r="S316" s="199">
        <v>0</v>
      </c>
      <c r="T316" s="200">
        <f>S316*H316</f>
        <v>0</v>
      </c>
      <c r="U316" s="33"/>
      <c r="V316" s="33"/>
      <c r="W316" s="33"/>
      <c r="X316" s="33"/>
      <c r="Y316" s="33"/>
      <c r="Z316" s="33"/>
      <c r="AA316" s="33"/>
      <c r="AB316" s="33"/>
      <c r="AC316" s="33"/>
      <c r="AD316" s="33"/>
      <c r="AE316" s="33"/>
      <c r="AR316" s="201" t="s">
        <v>141</v>
      </c>
      <c r="AT316" s="201" t="s">
        <v>136</v>
      </c>
      <c r="AU316" s="201" t="s">
        <v>85</v>
      </c>
      <c r="AY316" s="16" t="s">
        <v>133</v>
      </c>
      <c r="BE316" s="202">
        <f>IF(N316="základní",J316,0)</f>
        <v>0</v>
      </c>
      <c r="BF316" s="202">
        <f>IF(N316="snížená",J316,0)</f>
        <v>0</v>
      </c>
      <c r="BG316" s="202">
        <f>IF(N316="zákl. přenesená",J316,0)</f>
        <v>0</v>
      </c>
      <c r="BH316" s="202">
        <f>IF(N316="sníž. přenesená",J316,0)</f>
        <v>0</v>
      </c>
      <c r="BI316" s="202">
        <f>IF(N316="nulová",J316,0)</f>
        <v>0</v>
      </c>
      <c r="BJ316" s="16" t="s">
        <v>83</v>
      </c>
      <c r="BK316" s="202">
        <f>ROUND(I316*H316,2)</f>
        <v>0</v>
      </c>
      <c r="BL316" s="16" t="s">
        <v>141</v>
      </c>
      <c r="BM316" s="201" t="s">
        <v>511</v>
      </c>
    </row>
    <row r="317" spans="1:65" s="2" customFormat="1" ht="29.25">
      <c r="A317" s="33"/>
      <c r="B317" s="34"/>
      <c r="C317" s="35"/>
      <c r="D317" s="203" t="s">
        <v>143</v>
      </c>
      <c r="E317" s="35"/>
      <c r="F317" s="204" t="s">
        <v>512</v>
      </c>
      <c r="G317" s="35"/>
      <c r="H317" s="35"/>
      <c r="I317" s="205"/>
      <c r="J317" s="35"/>
      <c r="K317" s="35"/>
      <c r="L317" s="38"/>
      <c r="M317" s="206"/>
      <c r="N317" s="207"/>
      <c r="O317" s="70"/>
      <c r="P317" s="70"/>
      <c r="Q317" s="70"/>
      <c r="R317" s="70"/>
      <c r="S317" s="70"/>
      <c r="T317" s="71"/>
      <c r="U317" s="33"/>
      <c r="V317" s="33"/>
      <c r="W317" s="33"/>
      <c r="X317" s="33"/>
      <c r="Y317" s="33"/>
      <c r="Z317" s="33"/>
      <c r="AA317" s="33"/>
      <c r="AB317" s="33"/>
      <c r="AC317" s="33"/>
      <c r="AD317" s="33"/>
      <c r="AE317" s="33"/>
      <c r="AT317" s="16" t="s">
        <v>143</v>
      </c>
      <c r="AU317" s="16" t="s">
        <v>85</v>
      </c>
    </row>
    <row r="318" spans="1:65" s="13" customFormat="1" ht="11.25">
      <c r="B318" s="209"/>
      <c r="C318" s="210"/>
      <c r="D318" s="203" t="s">
        <v>173</v>
      </c>
      <c r="E318" s="211" t="s">
        <v>1</v>
      </c>
      <c r="F318" s="212" t="s">
        <v>513</v>
      </c>
      <c r="G318" s="210"/>
      <c r="H318" s="213">
        <v>23.5</v>
      </c>
      <c r="I318" s="214"/>
      <c r="J318" s="210"/>
      <c r="K318" s="210"/>
      <c r="L318" s="215"/>
      <c r="M318" s="216"/>
      <c r="N318" s="217"/>
      <c r="O318" s="217"/>
      <c r="P318" s="217"/>
      <c r="Q318" s="217"/>
      <c r="R318" s="217"/>
      <c r="S318" s="217"/>
      <c r="T318" s="218"/>
      <c r="AT318" s="219" t="s">
        <v>173</v>
      </c>
      <c r="AU318" s="219" t="s">
        <v>85</v>
      </c>
      <c r="AV318" s="13" t="s">
        <v>85</v>
      </c>
      <c r="AW318" s="13" t="s">
        <v>34</v>
      </c>
      <c r="AX318" s="13" t="s">
        <v>83</v>
      </c>
      <c r="AY318" s="219" t="s">
        <v>133</v>
      </c>
    </row>
    <row r="319" spans="1:65" s="2" customFormat="1" ht="16.5" customHeight="1">
      <c r="A319" s="33"/>
      <c r="B319" s="34"/>
      <c r="C319" s="190" t="s">
        <v>514</v>
      </c>
      <c r="D319" s="190" t="s">
        <v>136</v>
      </c>
      <c r="E319" s="191" t="s">
        <v>515</v>
      </c>
      <c r="F319" s="192" t="s">
        <v>516</v>
      </c>
      <c r="G319" s="193" t="s">
        <v>187</v>
      </c>
      <c r="H319" s="194">
        <v>470</v>
      </c>
      <c r="I319" s="195"/>
      <c r="J319" s="196">
        <f>ROUND(I319*H319,2)</f>
        <v>0</v>
      </c>
      <c r="K319" s="192" t="s">
        <v>140</v>
      </c>
      <c r="L319" s="38"/>
      <c r="M319" s="197" t="s">
        <v>1</v>
      </c>
      <c r="N319" s="198" t="s">
        <v>42</v>
      </c>
      <c r="O319" s="70"/>
      <c r="P319" s="199">
        <f>O319*H319</f>
        <v>0</v>
      </c>
      <c r="Q319" s="199">
        <v>0</v>
      </c>
      <c r="R319" s="199">
        <f>Q319*H319</f>
        <v>0</v>
      </c>
      <c r="S319" s="199">
        <v>0</v>
      </c>
      <c r="T319" s="200">
        <f>S319*H319</f>
        <v>0</v>
      </c>
      <c r="U319" s="33"/>
      <c r="V319" s="33"/>
      <c r="W319" s="33"/>
      <c r="X319" s="33"/>
      <c r="Y319" s="33"/>
      <c r="Z319" s="33"/>
      <c r="AA319" s="33"/>
      <c r="AB319" s="33"/>
      <c r="AC319" s="33"/>
      <c r="AD319" s="33"/>
      <c r="AE319" s="33"/>
      <c r="AR319" s="201" t="s">
        <v>141</v>
      </c>
      <c r="AT319" s="201" t="s">
        <v>136</v>
      </c>
      <c r="AU319" s="201" t="s">
        <v>85</v>
      </c>
      <c r="AY319" s="16" t="s">
        <v>133</v>
      </c>
      <c r="BE319" s="202">
        <f>IF(N319="základní",J319,0)</f>
        <v>0</v>
      </c>
      <c r="BF319" s="202">
        <f>IF(N319="snížená",J319,0)</f>
        <v>0</v>
      </c>
      <c r="BG319" s="202">
        <f>IF(N319="zákl. přenesená",J319,0)</f>
        <v>0</v>
      </c>
      <c r="BH319" s="202">
        <f>IF(N319="sníž. přenesená",J319,0)</f>
        <v>0</v>
      </c>
      <c r="BI319" s="202">
        <f>IF(N319="nulová",J319,0)</f>
        <v>0</v>
      </c>
      <c r="BJ319" s="16" t="s">
        <v>83</v>
      </c>
      <c r="BK319" s="202">
        <f>ROUND(I319*H319,2)</f>
        <v>0</v>
      </c>
      <c r="BL319" s="16" t="s">
        <v>141</v>
      </c>
      <c r="BM319" s="201" t="s">
        <v>517</v>
      </c>
    </row>
    <row r="320" spans="1:65" s="2" customFormat="1" ht="29.25">
      <c r="A320" s="33"/>
      <c r="B320" s="34"/>
      <c r="C320" s="35"/>
      <c r="D320" s="203" t="s">
        <v>143</v>
      </c>
      <c r="E320" s="35"/>
      <c r="F320" s="204" t="s">
        <v>518</v>
      </c>
      <c r="G320" s="35"/>
      <c r="H320" s="35"/>
      <c r="I320" s="205"/>
      <c r="J320" s="35"/>
      <c r="K320" s="35"/>
      <c r="L320" s="38"/>
      <c r="M320" s="206"/>
      <c r="N320" s="207"/>
      <c r="O320" s="70"/>
      <c r="P320" s="70"/>
      <c r="Q320" s="70"/>
      <c r="R320" s="70"/>
      <c r="S320" s="70"/>
      <c r="T320" s="71"/>
      <c r="U320" s="33"/>
      <c r="V320" s="33"/>
      <c r="W320" s="33"/>
      <c r="X320" s="33"/>
      <c r="Y320" s="33"/>
      <c r="Z320" s="33"/>
      <c r="AA320" s="33"/>
      <c r="AB320" s="33"/>
      <c r="AC320" s="33"/>
      <c r="AD320" s="33"/>
      <c r="AE320" s="33"/>
      <c r="AT320" s="16" t="s">
        <v>143</v>
      </c>
      <c r="AU320" s="16" t="s">
        <v>85</v>
      </c>
    </row>
    <row r="321" spans="1:65" s="13" customFormat="1" ht="11.25">
      <c r="B321" s="209"/>
      <c r="C321" s="210"/>
      <c r="D321" s="203" t="s">
        <v>173</v>
      </c>
      <c r="E321" s="211" t="s">
        <v>1</v>
      </c>
      <c r="F321" s="212" t="s">
        <v>519</v>
      </c>
      <c r="G321" s="210"/>
      <c r="H321" s="213">
        <v>470</v>
      </c>
      <c r="I321" s="214"/>
      <c r="J321" s="210"/>
      <c r="K321" s="210"/>
      <c r="L321" s="215"/>
      <c r="M321" s="216"/>
      <c r="N321" s="217"/>
      <c r="O321" s="217"/>
      <c r="P321" s="217"/>
      <c r="Q321" s="217"/>
      <c r="R321" s="217"/>
      <c r="S321" s="217"/>
      <c r="T321" s="218"/>
      <c r="AT321" s="219" t="s">
        <v>173</v>
      </c>
      <c r="AU321" s="219" t="s">
        <v>85</v>
      </c>
      <c r="AV321" s="13" t="s">
        <v>85</v>
      </c>
      <c r="AW321" s="13" t="s">
        <v>34</v>
      </c>
      <c r="AX321" s="13" t="s">
        <v>83</v>
      </c>
      <c r="AY321" s="219" t="s">
        <v>133</v>
      </c>
    </row>
    <row r="322" spans="1:65" s="2" customFormat="1" ht="16.5" customHeight="1">
      <c r="A322" s="33"/>
      <c r="B322" s="34"/>
      <c r="C322" s="190" t="s">
        <v>520</v>
      </c>
      <c r="D322" s="190" t="s">
        <v>136</v>
      </c>
      <c r="E322" s="191" t="s">
        <v>521</v>
      </c>
      <c r="F322" s="192" t="s">
        <v>522</v>
      </c>
      <c r="G322" s="193" t="s">
        <v>147</v>
      </c>
      <c r="H322" s="194">
        <v>7</v>
      </c>
      <c r="I322" s="195"/>
      <c r="J322" s="196">
        <f>ROUND(I322*H322,2)</f>
        <v>0</v>
      </c>
      <c r="K322" s="192" t="s">
        <v>140</v>
      </c>
      <c r="L322" s="38"/>
      <c r="M322" s="197" t="s">
        <v>1</v>
      </c>
      <c r="N322" s="198" t="s">
        <v>42</v>
      </c>
      <c r="O322" s="70"/>
      <c r="P322" s="199">
        <f>O322*H322</f>
        <v>0</v>
      </c>
      <c r="Q322" s="199">
        <v>0</v>
      </c>
      <c r="R322" s="199">
        <f>Q322*H322</f>
        <v>0</v>
      </c>
      <c r="S322" s="199">
        <v>0</v>
      </c>
      <c r="T322" s="200">
        <f>S322*H322</f>
        <v>0</v>
      </c>
      <c r="U322" s="33"/>
      <c r="V322" s="33"/>
      <c r="W322" s="33"/>
      <c r="X322" s="33"/>
      <c r="Y322" s="33"/>
      <c r="Z322" s="33"/>
      <c r="AA322" s="33"/>
      <c r="AB322" s="33"/>
      <c r="AC322" s="33"/>
      <c r="AD322" s="33"/>
      <c r="AE322" s="33"/>
      <c r="AR322" s="201" t="s">
        <v>141</v>
      </c>
      <c r="AT322" s="201" t="s">
        <v>136</v>
      </c>
      <c r="AU322" s="201" t="s">
        <v>85</v>
      </c>
      <c r="AY322" s="16" t="s">
        <v>133</v>
      </c>
      <c r="BE322" s="202">
        <f>IF(N322="základní",J322,0)</f>
        <v>0</v>
      </c>
      <c r="BF322" s="202">
        <f>IF(N322="snížená",J322,0)</f>
        <v>0</v>
      </c>
      <c r="BG322" s="202">
        <f>IF(N322="zákl. přenesená",J322,0)</f>
        <v>0</v>
      </c>
      <c r="BH322" s="202">
        <f>IF(N322="sníž. přenesená",J322,0)</f>
        <v>0</v>
      </c>
      <c r="BI322" s="202">
        <f>IF(N322="nulová",J322,0)</f>
        <v>0</v>
      </c>
      <c r="BJ322" s="16" t="s">
        <v>83</v>
      </c>
      <c r="BK322" s="202">
        <f>ROUND(I322*H322,2)</f>
        <v>0</v>
      </c>
      <c r="BL322" s="16" t="s">
        <v>141</v>
      </c>
      <c r="BM322" s="201" t="s">
        <v>523</v>
      </c>
    </row>
    <row r="323" spans="1:65" s="2" customFormat="1" ht="19.5">
      <c r="A323" s="33"/>
      <c r="B323" s="34"/>
      <c r="C323" s="35"/>
      <c r="D323" s="203" t="s">
        <v>143</v>
      </c>
      <c r="E323" s="35"/>
      <c r="F323" s="204" t="s">
        <v>524</v>
      </c>
      <c r="G323" s="35"/>
      <c r="H323" s="35"/>
      <c r="I323" s="205"/>
      <c r="J323" s="35"/>
      <c r="K323" s="35"/>
      <c r="L323" s="38"/>
      <c r="M323" s="206"/>
      <c r="N323" s="207"/>
      <c r="O323" s="70"/>
      <c r="P323" s="70"/>
      <c r="Q323" s="70"/>
      <c r="R323" s="70"/>
      <c r="S323" s="70"/>
      <c r="T323" s="71"/>
      <c r="U323" s="33"/>
      <c r="V323" s="33"/>
      <c r="W323" s="33"/>
      <c r="X323" s="33"/>
      <c r="Y323" s="33"/>
      <c r="Z323" s="33"/>
      <c r="AA323" s="33"/>
      <c r="AB323" s="33"/>
      <c r="AC323" s="33"/>
      <c r="AD323" s="33"/>
      <c r="AE323" s="33"/>
      <c r="AT323" s="16" t="s">
        <v>143</v>
      </c>
      <c r="AU323" s="16" t="s">
        <v>85</v>
      </c>
    </row>
    <row r="324" spans="1:65" s="2" customFormat="1" ht="19.5">
      <c r="A324" s="33"/>
      <c r="B324" s="34"/>
      <c r="C324" s="35"/>
      <c r="D324" s="203" t="s">
        <v>150</v>
      </c>
      <c r="E324" s="35"/>
      <c r="F324" s="208" t="s">
        <v>525</v>
      </c>
      <c r="G324" s="35"/>
      <c r="H324" s="35"/>
      <c r="I324" s="205"/>
      <c r="J324" s="35"/>
      <c r="K324" s="35"/>
      <c r="L324" s="38"/>
      <c r="M324" s="206"/>
      <c r="N324" s="207"/>
      <c r="O324" s="70"/>
      <c r="P324" s="70"/>
      <c r="Q324" s="70"/>
      <c r="R324" s="70"/>
      <c r="S324" s="70"/>
      <c r="T324" s="71"/>
      <c r="U324" s="33"/>
      <c r="V324" s="33"/>
      <c r="W324" s="33"/>
      <c r="X324" s="33"/>
      <c r="Y324" s="33"/>
      <c r="Z324" s="33"/>
      <c r="AA324" s="33"/>
      <c r="AB324" s="33"/>
      <c r="AC324" s="33"/>
      <c r="AD324" s="33"/>
      <c r="AE324" s="33"/>
      <c r="AT324" s="16" t="s">
        <v>150</v>
      </c>
      <c r="AU324" s="16" t="s">
        <v>85</v>
      </c>
    </row>
    <row r="325" spans="1:65" s="2" customFormat="1" ht="16.5" customHeight="1">
      <c r="A325" s="33"/>
      <c r="B325" s="34"/>
      <c r="C325" s="190" t="s">
        <v>526</v>
      </c>
      <c r="D325" s="190" t="s">
        <v>136</v>
      </c>
      <c r="E325" s="191" t="s">
        <v>527</v>
      </c>
      <c r="F325" s="192" t="s">
        <v>528</v>
      </c>
      <c r="G325" s="193" t="s">
        <v>147</v>
      </c>
      <c r="H325" s="194">
        <v>6</v>
      </c>
      <c r="I325" s="195"/>
      <c r="J325" s="196">
        <f>ROUND(I325*H325,2)</f>
        <v>0</v>
      </c>
      <c r="K325" s="192" t="s">
        <v>140</v>
      </c>
      <c r="L325" s="38"/>
      <c r="M325" s="197" t="s">
        <v>1</v>
      </c>
      <c r="N325" s="198" t="s">
        <v>42</v>
      </c>
      <c r="O325" s="70"/>
      <c r="P325" s="199">
        <f>O325*H325</f>
        <v>0</v>
      </c>
      <c r="Q325" s="199">
        <v>0</v>
      </c>
      <c r="R325" s="199">
        <f>Q325*H325</f>
        <v>0</v>
      </c>
      <c r="S325" s="199">
        <v>0</v>
      </c>
      <c r="T325" s="200">
        <f>S325*H325</f>
        <v>0</v>
      </c>
      <c r="U325" s="33"/>
      <c r="V325" s="33"/>
      <c r="W325" s="33"/>
      <c r="X325" s="33"/>
      <c r="Y325" s="33"/>
      <c r="Z325" s="33"/>
      <c r="AA325" s="33"/>
      <c r="AB325" s="33"/>
      <c r="AC325" s="33"/>
      <c r="AD325" s="33"/>
      <c r="AE325" s="33"/>
      <c r="AR325" s="201" t="s">
        <v>141</v>
      </c>
      <c r="AT325" s="201" t="s">
        <v>136</v>
      </c>
      <c r="AU325" s="201" t="s">
        <v>85</v>
      </c>
      <c r="AY325" s="16" t="s">
        <v>133</v>
      </c>
      <c r="BE325" s="202">
        <f>IF(N325="základní",J325,0)</f>
        <v>0</v>
      </c>
      <c r="BF325" s="202">
        <f>IF(N325="snížená",J325,0)</f>
        <v>0</v>
      </c>
      <c r="BG325" s="202">
        <f>IF(N325="zákl. přenesená",J325,0)</f>
        <v>0</v>
      </c>
      <c r="BH325" s="202">
        <f>IF(N325="sníž. přenesená",J325,0)</f>
        <v>0</v>
      </c>
      <c r="BI325" s="202">
        <f>IF(N325="nulová",J325,0)</f>
        <v>0</v>
      </c>
      <c r="BJ325" s="16" t="s">
        <v>83</v>
      </c>
      <c r="BK325" s="202">
        <f>ROUND(I325*H325,2)</f>
        <v>0</v>
      </c>
      <c r="BL325" s="16" t="s">
        <v>141</v>
      </c>
      <c r="BM325" s="201" t="s">
        <v>529</v>
      </c>
    </row>
    <row r="326" spans="1:65" s="2" customFormat="1" ht="19.5">
      <c r="A326" s="33"/>
      <c r="B326" s="34"/>
      <c r="C326" s="35"/>
      <c r="D326" s="203" t="s">
        <v>143</v>
      </c>
      <c r="E326" s="35"/>
      <c r="F326" s="204" t="s">
        <v>530</v>
      </c>
      <c r="G326" s="35"/>
      <c r="H326" s="35"/>
      <c r="I326" s="205"/>
      <c r="J326" s="35"/>
      <c r="K326" s="35"/>
      <c r="L326" s="38"/>
      <c r="M326" s="206"/>
      <c r="N326" s="207"/>
      <c r="O326" s="70"/>
      <c r="P326" s="70"/>
      <c r="Q326" s="70"/>
      <c r="R326" s="70"/>
      <c r="S326" s="70"/>
      <c r="T326" s="71"/>
      <c r="U326" s="33"/>
      <c r="V326" s="33"/>
      <c r="W326" s="33"/>
      <c r="X326" s="33"/>
      <c r="Y326" s="33"/>
      <c r="Z326" s="33"/>
      <c r="AA326" s="33"/>
      <c r="AB326" s="33"/>
      <c r="AC326" s="33"/>
      <c r="AD326" s="33"/>
      <c r="AE326" s="33"/>
      <c r="AT326" s="16" t="s">
        <v>143</v>
      </c>
      <c r="AU326" s="16" t="s">
        <v>85</v>
      </c>
    </row>
    <row r="327" spans="1:65" s="2" customFormat="1" ht="19.5">
      <c r="A327" s="33"/>
      <c r="B327" s="34"/>
      <c r="C327" s="35"/>
      <c r="D327" s="203" t="s">
        <v>150</v>
      </c>
      <c r="E327" s="35"/>
      <c r="F327" s="208" t="s">
        <v>525</v>
      </c>
      <c r="G327" s="35"/>
      <c r="H327" s="35"/>
      <c r="I327" s="205"/>
      <c r="J327" s="35"/>
      <c r="K327" s="35"/>
      <c r="L327" s="38"/>
      <c r="M327" s="206"/>
      <c r="N327" s="207"/>
      <c r="O327" s="70"/>
      <c r="P327" s="70"/>
      <c r="Q327" s="70"/>
      <c r="R327" s="70"/>
      <c r="S327" s="70"/>
      <c r="T327" s="71"/>
      <c r="U327" s="33"/>
      <c r="V327" s="33"/>
      <c r="W327" s="33"/>
      <c r="X327" s="33"/>
      <c r="Y327" s="33"/>
      <c r="Z327" s="33"/>
      <c r="AA327" s="33"/>
      <c r="AB327" s="33"/>
      <c r="AC327" s="33"/>
      <c r="AD327" s="33"/>
      <c r="AE327" s="33"/>
      <c r="AT327" s="16" t="s">
        <v>150</v>
      </c>
      <c r="AU327" s="16" t="s">
        <v>85</v>
      </c>
    </row>
    <row r="328" spans="1:65" s="2" customFormat="1" ht="16.5" customHeight="1">
      <c r="A328" s="33"/>
      <c r="B328" s="34"/>
      <c r="C328" s="190" t="s">
        <v>531</v>
      </c>
      <c r="D328" s="190" t="s">
        <v>136</v>
      </c>
      <c r="E328" s="191" t="s">
        <v>532</v>
      </c>
      <c r="F328" s="192" t="s">
        <v>533</v>
      </c>
      <c r="G328" s="193" t="s">
        <v>139</v>
      </c>
      <c r="H328" s="194">
        <v>157.24</v>
      </c>
      <c r="I328" s="195"/>
      <c r="J328" s="196">
        <f>ROUND(I328*H328,2)</f>
        <v>0</v>
      </c>
      <c r="K328" s="192" t="s">
        <v>140</v>
      </c>
      <c r="L328" s="38"/>
      <c r="M328" s="197" t="s">
        <v>1</v>
      </c>
      <c r="N328" s="198" t="s">
        <v>42</v>
      </c>
      <c r="O328" s="70"/>
      <c r="P328" s="199">
        <f>O328*H328</f>
        <v>0</v>
      </c>
      <c r="Q328" s="199">
        <v>0</v>
      </c>
      <c r="R328" s="199">
        <f>Q328*H328</f>
        <v>0</v>
      </c>
      <c r="S328" s="199">
        <v>0</v>
      </c>
      <c r="T328" s="200">
        <f>S328*H328</f>
        <v>0</v>
      </c>
      <c r="U328" s="33"/>
      <c r="V328" s="33"/>
      <c r="W328" s="33"/>
      <c r="X328" s="33"/>
      <c r="Y328" s="33"/>
      <c r="Z328" s="33"/>
      <c r="AA328" s="33"/>
      <c r="AB328" s="33"/>
      <c r="AC328" s="33"/>
      <c r="AD328" s="33"/>
      <c r="AE328" s="33"/>
      <c r="AR328" s="201" t="s">
        <v>141</v>
      </c>
      <c r="AT328" s="201" t="s">
        <v>136</v>
      </c>
      <c r="AU328" s="201" t="s">
        <v>85</v>
      </c>
      <c r="AY328" s="16" t="s">
        <v>133</v>
      </c>
      <c r="BE328" s="202">
        <f>IF(N328="základní",J328,0)</f>
        <v>0</v>
      </c>
      <c r="BF328" s="202">
        <f>IF(N328="snížená",J328,0)</f>
        <v>0</v>
      </c>
      <c r="BG328" s="202">
        <f>IF(N328="zákl. přenesená",J328,0)</f>
        <v>0</v>
      </c>
      <c r="BH328" s="202">
        <f>IF(N328="sníž. přenesená",J328,0)</f>
        <v>0</v>
      </c>
      <c r="BI328" s="202">
        <f>IF(N328="nulová",J328,0)</f>
        <v>0</v>
      </c>
      <c r="BJ328" s="16" t="s">
        <v>83</v>
      </c>
      <c r="BK328" s="202">
        <f>ROUND(I328*H328,2)</f>
        <v>0</v>
      </c>
      <c r="BL328" s="16" t="s">
        <v>141</v>
      </c>
      <c r="BM328" s="201" t="s">
        <v>534</v>
      </c>
    </row>
    <row r="329" spans="1:65" s="2" customFormat="1" ht="19.5">
      <c r="A329" s="33"/>
      <c r="B329" s="34"/>
      <c r="C329" s="35"/>
      <c r="D329" s="203" t="s">
        <v>143</v>
      </c>
      <c r="E329" s="35"/>
      <c r="F329" s="204" t="s">
        <v>535</v>
      </c>
      <c r="G329" s="35"/>
      <c r="H329" s="35"/>
      <c r="I329" s="205"/>
      <c r="J329" s="35"/>
      <c r="K329" s="35"/>
      <c r="L329" s="38"/>
      <c r="M329" s="206"/>
      <c r="N329" s="207"/>
      <c r="O329" s="70"/>
      <c r="P329" s="70"/>
      <c r="Q329" s="70"/>
      <c r="R329" s="70"/>
      <c r="S329" s="70"/>
      <c r="T329" s="71"/>
      <c r="U329" s="33"/>
      <c r="V329" s="33"/>
      <c r="W329" s="33"/>
      <c r="X329" s="33"/>
      <c r="Y329" s="33"/>
      <c r="Z329" s="33"/>
      <c r="AA329" s="33"/>
      <c r="AB329" s="33"/>
      <c r="AC329" s="33"/>
      <c r="AD329" s="33"/>
      <c r="AE329" s="33"/>
      <c r="AT329" s="16" t="s">
        <v>143</v>
      </c>
      <c r="AU329" s="16" t="s">
        <v>85</v>
      </c>
    </row>
    <row r="330" spans="1:65" s="13" customFormat="1" ht="11.25">
      <c r="B330" s="209"/>
      <c r="C330" s="210"/>
      <c r="D330" s="203" t="s">
        <v>173</v>
      </c>
      <c r="E330" s="211" t="s">
        <v>1</v>
      </c>
      <c r="F330" s="212" t="s">
        <v>536</v>
      </c>
      <c r="G330" s="210"/>
      <c r="H330" s="213">
        <v>157.24</v>
      </c>
      <c r="I330" s="214"/>
      <c r="J330" s="210"/>
      <c r="K330" s="210"/>
      <c r="L330" s="215"/>
      <c r="M330" s="216"/>
      <c r="N330" s="217"/>
      <c r="O330" s="217"/>
      <c r="P330" s="217"/>
      <c r="Q330" s="217"/>
      <c r="R330" s="217"/>
      <c r="S330" s="217"/>
      <c r="T330" s="218"/>
      <c r="AT330" s="219" t="s">
        <v>173</v>
      </c>
      <c r="AU330" s="219" t="s">
        <v>85</v>
      </c>
      <c r="AV330" s="13" t="s">
        <v>85</v>
      </c>
      <c r="AW330" s="13" t="s">
        <v>34</v>
      </c>
      <c r="AX330" s="13" t="s">
        <v>83</v>
      </c>
      <c r="AY330" s="219" t="s">
        <v>133</v>
      </c>
    </row>
    <row r="331" spans="1:65" s="2" customFormat="1" ht="16.5" customHeight="1">
      <c r="A331" s="33"/>
      <c r="B331" s="34"/>
      <c r="C331" s="190" t="s">
        <v>537</v>
      </c>
      <c r="D331" s="190" t="s">
        <v>136</v>
      </c>
      <c r="E331" s="191" t="s">
        <v>538</v>
      </c>
      <c r="F331" s="192" t="s">
        <v>539</v>
      </c>
      <c r="G331" s="193" t="s">
        <v>139</v>
      </c>
      <c r="H331" s="194">
        <v>48.2</v>
      </c>
      <c r="I331" s="195"/>
      <c r="J331" s="196">
        <f>ROUND(I331*H331,2)</f>
        <v>0</v>
      </c>
      <c r="K331" s="192" t="s">
        <v>140</v>
      </c>
      <c r="L331" s="38"/>
      <c r="M331" s="197" t="s">
        <v>1</v>
      </c>
      <c r="N331" s="198" t="s">
        <v>42</v>
      </c>
      <c r="O331" s="70"/>
      <c r="P331" s="199">
        <f>O331*H331</f>
        <v>0</v>
      </c>
      <c r="Q331" s="199">
        <v>0</v>
      </c>
      <c r="R331" s="199">
        <f>Q331*H331</f>
        <v>0</v>
      </c>
      <c r="S331" s="199">
        <v>0</v>
      </c>
      <c r="T331" s="200">
        <f>S331*H331</f>
        <v>0</v>
      </c>
      <c r="U331" s="33"/>
      <c r="V331" s="33"/>
      <c r="W331" s="33"/>
      <c r="X331" s="33"/>
      <c r="Y331" s="33"/>
      <c r="Z331" s="33"/>
      <c r="AA331" s="33"/>
      <c r="AB331" s="33"/>
      <c r="AC331" s="33"/>
      <c r="AD331" s="33"/>
      <c r="AE331" s="33"/>
      <c r="AR331" s="201" t="s">
        <v>141</v>
      </c>
      <c r="AT331" s="201" t="s">
        <v>136</v>
      </c>
      <c r="AU331" s="201" t="s">
        <v>85</v>
      </c>
      <c r="AY331" s="16" t="s">
        <v>133</v>
      </c>
      <c r="BE331" s="202">
        <f>IF(N331="základní",J331,0)</f>
        <v>0</v>
      </c>
      <c r="BF331" s="202">
        <f>IF(N331="snížená",J331,0)</f>
        <v>0</v>
      </c>
      <c r="BG331" s="202">
        <f>IF(N331="zákl. přenesená",J331,0)</f>
        <v>0</v>
      </c>
      <c r="BH331" s="202">
        <f>IF(N331="sníž. přenesená",J331,0)</f>
        <v>0</v>
      </c>
      <c r="BI331" s="202">
        <f>IF(N331="nulová",J331,0)</f>
        <v>0</v>
      </c>
      <c r="BJ331" s="16" t="s">
        <v>83</v>
      </c>
      <c r="BK331" s="202">
        <f>ROUND(I331*H331,2)</f>
        <v>0</v>
      </c>
      <c r="BL331" s="16" t="s">
        <v>141</v>
      </c>
      <c r="BM331" s="201" t="s">
        <v>540</v>
      </c>
    </row>
    <row r="332" spans="1:65" s="2" customFormat="1" ht="19.5">
      <c r="A332" s="33"/>
      <c r="B332" s="34"/>
      <c r="C332" s="35"/>
      <c r="D332" s="203" t="s">
        <v>143</v>
      </c>
      <c r="E332" s="35"/>
      <c r="F332" s="204" t="s">
        <v>541</v>
      </c>
      <c r="G332" s="35"/>
      <c r="H332" s="35"/>
      <c r="I332" s="205"/>
      <c r="J332" s="35"/>
      <c r="K332" s="35"/>
      <c r="L332" s="38"/>
      <c r="M332" s="206"/>
      <c r="N332" s="207"/>
      <c r="O332" s="70"/>
      <c r="P332" s="70"/>
      <c r="Q332" s="70"/>
      <c r="R332" s="70"/>
      <c r="S332" s="70"/>
      <c r="T332" s="71"/>
      <c r="U332" s="33"/>
      <c r="V332" s="33"/>
      <c r="W332" s="33"/>
      <c r="X332" s="33"/>
      <c r="Y332" s="33"/>
      <c r="Z332" s="33"/>
      <c r="AA332" s="33"/>
      <c r="AB332" s="33"/>
      <c r="AC332" s="33"/>
      <c r="AD332" s="33"/>
      <c r="AE332" s="33"/>
      <c r="AT332" s="16" t="s">
        <v>143</v>
      </c>
      <c r="AU332" s="16" t="s">
        <v>85</v>
      </c>
    </row>
    <row r="333" spans="1:65" s="2" customFormat="1" ht="16.5" customHeight="1">
      <c r="A333" s="33"/>
      <c r="B333" s="34"/>
      <c r="C333" s="190" t="s">
        <v>542</v>
      </c>
      <c r="D333" s="190" t="s">
        <v>136</v>
      </c>
      <c r="E333" s="191" t="s">
        <v>543</v>
      </c>
      <c r="F333" s="192" t="s">
        <v>544</v>
      </c>
      <c r="G333" s="193" t="s">
        <v>331</v>
      </c>
      <c r="H333" s="194">
        <v>0.245</v>
      </c>
      <c r="I333" s="195"/>
      <c r="J333" s="196">
        <f>ROUND(I333*H333,2)</f>
        <v>0</v>
      </c>
      <c r="K333" s="192" t="s">
        <v>140</v>
      </c>
      <c r="L333" s="38"/>
      <c r="M333" s="197" t="s">
        <v>1</v>
      </c>
      <c r="N333" s="198" t="s">
        <v>42</v>
      </c>
      <c r="O333" s="70"/>
      <c r="P333" s="199">
        <f>O333*H333</f>
        <v>0</v>
      </c>
      <c r="Q333" s="199">
        <v>0</v>
      </c>
      <c r="R333" s="199">
        <f>Q333*H333</f>
        <v>0</v>
      </c>
      <c r="S333" s="199">
        <v>0</v>
      </c>
      <c r="T333" s="200">
        <f>S333*H333</f>
        <v>0</v>
      </c>
      <c r="U333" s="33"/>
      <c r="V333" s="33"/>
      <c r="W333" s="33"/>
      <c r="X333" s="33"/>
      <c r="Y333" s="33"/>
      <c r="Z333" s="33"/>
      <c r="AA333" s="33"/>
      <c r="AB333" s="33"/>
      <c r="AC333" s="33"/>
      <c r="AD333" s="33"/>
      <c r="AE333" s="33"/>
      <c r="AR333" s="201" t="s">
        <v>141</v>
      </c>
      <c r="AT333" s="201" t="s">
        <v>136</v>
      </c>
      <c r="AU333" s="201" t="s">
        <v>85</v>
      </c>
      <c r="AY333" s="16" t="s">
        <v>133</v>
      </c>
      <c r="BE333" s="202">
        <f>IF(N333="základní",J333,0)</f>
        <v>0</v>
      </c>
      <c r="BF333" s="202">
        <f>IF(N333="snížená",J333,0)</f>
        <v>0</v>
      </c>
      <c r="BG333" s="202">
        <f>IF(N333="zákl. přenesená",J333,0)</f>
        <v>0</v>
      </c>
      <c r="BH333" s="202">
        <f>IF(N333="sníž. přenesená",J333,0)</f>
        <v>0</v>
      </c>
      <c r="BI333" s="202">
        <f>IF(N333="nulová",J333,0)</f>
        <v>0</v>
      </c>
      <c r="BJ333" s="16" t="s">
        <v>83</v>
      </c>
      <c r="BK333" s="202">
        <f>ROUND(I333*H333,2)</f>
        <v>0</v>
      </c>
      <c r="BL333" s="16" t="s">
        <v>141</v>
      </c>
      <c r="BM333" s="201" t="s">
        <v>545</v>
      </c>
    </row>
    <row r="334" spans="1:65" s="2" customFormat="1" ht="29.25">
      <c r="A334" s="33"/>
      <c r="B334" s="34"/>
      <c r="C334" s="35"/>
      <c r="D334" s="203" t="s">
        <v>143</v>
      </c>
      <c r="E334" s="35"/>
      <c r="F334" s="204" t="s">
        <v>546</v>
      </c>
      <c r="G334" s="35"/>
      <c r="H334" s="35"/>
      <c r="I334" s="205"/>
      <c r="J334" s="35"/>
      <c r="K334" s="35"/>
      <c r="L334" s="38"/>
      <c r="M334" s="206"/>
      <c r="N334" s="207"/>
      <c r="O334" s="70"/>
      <c r="P334" s="70"/>
      <c r="Q334" s="70"/>
      <c r="R334" s="70"/>
      <c r="S334" s="70"/>
      <c r="T334" s="71"/>
      <c r="U334" s="33"/>
      <c r="V334" s="33"/>
      <c r="W334" s="33"/>
      <c r="X334" s="33"/>
      <c r="Y334" s="33"/>
      <c r="Z334" s="33"/>
      <c r="AA334" s="33"/>
      <c r="AB334" s="33"/>
      <c r="AC334" s="33"/>
      <c r="AD334" s="33"/>
      <c r="AE334" s="33"/>
      <c r="AT334" s="16" t="s">
        <v>143</v>
      </c>
      <c r="AU334" s="16" t="s">
        <v>85</v>
      </c>
    </row>
    <row r="335" spans="1:65" s="2" customFormat="1" ht="16.5" customHeight="1">
      <c r="A335" s="33"/>
      <c r="B335" s="34"/>
      <c r="C335" s="190" t="s">
        <v>547</v>
      </c>
      <c r="D335" s="190" t="s">
        <v>136</v>
      </c>
      <c r="E335" s="191" t="s">
        <v>548</v>
      </c>
      <c r="F335" s="192" t="s">
        <v>549</v>
      </c>
      <c r="G335" s="193" t="s">
        <v>331</v>
      </c>
      <c r="H335" s="194">
        <v>3.3000000000000002E-2</v>
      </c>
      <c r="I335" s="195"/>
      <c r="J335" s="196">
        <f>ROUND(I335*H335,2)</f>
        <v>0</v>
      </c>
      <c r="K335" s="192" t="s">
        <v>140</v>
      </c>
      <c r="L335" s="38"/>
      <c r="M335" s="197" t="s">
        <v>1</v>
      </c>
      <c r="N335" s="198" t="s">
        <v>42</v>
      </c>
      <c r="O335" s="70"/>
      <c r="P335" s="199">
        <f>O335*H335</f>
        <v>0</v>
      </c>
      <c r="Q335" s="199">
        <v>0</v>
      </c>
      <c r="R335" s="199">
        <f>Q335*H335</f>
        <v>0</v>
      </c>
      <c r="S335" s="199">
        <v>0</v>
      </c>
      <c r="T335" s="200">
        <f>S335*H335</f>
        <v>0</v>
      </c>
      <c r="U335" s="33"/>
      <c r="V335" s="33"/>
      <c r="W335" s="33"/>
      <c r="X335" s="33"/>
      <c r="Y335" s="33"/>
      <c r="Z335" s="33"/>
      <c r="AA335" s="33"/>
      <c r="AB335" s="33"/>
      <c r="AC335" s="33"/>
      <c r="AD335" s="33"/>
      <c r="AE335" s="33"/>
      <c r="AR335" s="201" t="s">
        <v>141</v>
      </c>
      <c r="AT335" s="201" t="s">
        <v>136</v>
      </c>
      <c r="AU335" s="201" t="s">
        <v>85</v>
      </c>
      <c r="AY335" s="16" t="s">
        <v>133</v>
      </c>
      <c r="BE335" s="202">
        <f>IF(N335="základní",J335,0)</f>
        <v>0</v>
      </c>
      <c r="BF335" s="202">
        <f>IF(N335="snížená",J335,0)</f>
        <v>0</v>
      </c>
      <c r="BG335" s="202">
        <f>IF(N335="zákl. přenesená",J335,0)</f>
        <v>0</v>
      </c>
      <c r="BH335" s="202">
        <f>IF(N335="sníž. přenesená",J335,0)</f>
        <v>0</v>
      </c>
      <c r="BI335" s="202">
        <f>IF(N335="nulová",J335,0)</f>
        <v>0</v>
      </c>
      <c r="BJ335" s="16" t="s">
        <v>83</v>
      </c>
      <c r="BK335" s="202">
        <f>ROUND(I335*H335,2)</f>
        <v>0</v>
      </c>
      <c r="BL335" s="16" t="s">
        <v>141</v>
      </c>
      <c r="BM335" s="201" t="s">
        <v>550</v>
      </c>
    </row>
    <row r="336" spans="1:65" s="2" customFormat="1" ht="29.25">
      <c r="A336" s="33"/>
      <c r="B336" s="34"/>
      <c r="C336" s="35"/>
      <c r="D336" s="203" t="s">
        <v>143</v>
      </c>
      <c r="E336" s="35"/>
      <c r="F336" s="204" t="s">
        <v>551</v>
      </c>
      <c r="G336" s="35"/>
      <c r="H336" s="35"/>
      <c r="I336" s="205"/>
      <c r="J336" s="35"/>
      <c r="K336" s="35"/>
      <c r="L336" s="38"/>
      <c r="M336" s="206"/>
      <c r="N336" s="207"/>
      <c r="O336" s="70"/>
      <c r="P336" s="70"/>
      <c r="Q336" s="70"/>
      <c r="R336" s="70"/>
      <c r="S336" s="70"/>
      <c r="T336" s="71"/>
      <c r="U336" s="33"/>
      <c r="V336" s="33"/>
      <c r="W336" s="33"/>
      <c r="X336" s="33"/>
      <c r="Y336" s="33"/>
      <c r="Z336" s="33"/>
      <c r="AA336" s="33"/>
      <c r="AB336" s="33"/>
      <c r="AC336" s="33"/>
      <c r="AD336" s="33"/>
      <c r="AE336" s="33"/>
      <c r="AT336" s="16" t="s">
        <v>143</v>
      </c>
      <c r="AU336" s="16" t="s">
        <v>85</v>
      </c>
    </row>
    <row r="337" spans="1:65" s="2" customFormat="1" ht="16.5" customHeight="1">
      <c r="A337" s="33"/>
      <c r="B337" s="34"/>
      <c r="C337" s="231" t="s">
        <v>552</v>
      </c>
      <c r="D337" s="231" t="s">
        <v>553</v>
      </c>
      <c r="E337" s="232" t="s">
        <v>554</v>
      </c>
      <c r="F337" s="233" t="s">
        <v>555</v>
      </c>
      <c r="G337" s="234" t="s">
        <v>147</v>
      </c>
      <c r="H337" s="235">
        <v>1</v>
      </c>
      <c r="I337" s="236"/>
      <c r="J337" s="237">
        <f>ROUND(I337*H337,2)</f>
        <v>0</v>
      </c>
      <c r="K337" s="233" t="s">
        <v>140</v>
      </c>
      <c r="L337" s="238"/>
      <c r="M337" s="239" t="s">
        <v>1</v>
      </c>
      <c r="N337" s="240" t="s">
        <v>42</v>
      </c>
      <c r="O337" s="70"/>
      <c r="P337" s="199">
        <f>O337*H337</f>
        <v>0</v>
      </c>
      <c r="Q337" s="199">
        <v>52.683999999999997</v>
      </c>
      <c r="R337" s="199">
        <f>Q337*H337</f>
        <v>52.683999999999997</v>
      </c>
      <c r="S337" s="199">
        <v>0</v>
      </c>
      <c r="T337" s="200">
        <f>S337*H337</f>
        <v>0</v>
      </c>
      <c r="U337" s="33"/>
      <c r="V337" s="33"/>
      <c r="W337" s="33"/>
      <c r="X337" s="33"/>
      <c r="Y337" s="33"/>
      <c r="Z337" s="33"/>
      <c r="AA337" s="33"/>
      <c r="AB337" s="33"/>
      <c r="AC337" s="33"/>
      <c r="AD337" s="33"/>
      <c r="AE337" s="33"/>
      <c r="AR337" s="201" t="s">
        <v>556</v>
      </c>
      <c r="AT337" s="201" t="s">
        <v>553</v>
      </c>
      <c r="AU337" s="201" t="s">
        <v>85</v>
      </c>
      <c r="AY337" s="16" t="s">
        <v>133</v>
      </c>
      <c r="BE337" s="202">
        <f>IF(N337="základní",J337,0)</f>
        <v>0</v>
      </c>
      <c r="BF337" s="202">
        <f>IF(N337="snížená",J337,0)</f>
        <v>0</v>
      </c>
      <c r="BG337" s="202">
        <f>IF(N337="zákl. přenesená",J337,0)</f>
        <v>0</v>
      </c>
      <c r="BH337" s="202">
        <f>IF(N337="sníž. přenesená",J337,0)</f>
        <v>0</v>
      </c>
      <c r="BI337" s="202">
        <f>IF(N337="nulová",J337,0)</f>
        <v>0</v>
      </c>
      <c r="BJ337" s="16" t="s">
        <v>83</v>
      </c>
      <c r="BK337" s="202">
        <f>ROUND(I337*H337,2)</f>
        <v>0</v>
      </c>
      <c r="BL337" s="16" t="s">
        <v>556</v>
      </c>
      <c r="BM337" s="201" t="s">
        <v>557</v>
      </c>
    </row>
    <row r="338" spans="1:65" s="2" customFormat="1" ht="11.25">
      <c r="A338" s="33"/>
      <c r="B338" s="34"/>
      <c r="C338" s="35"/>
      <c r="D338" s="203" t="s">
        <v>143</v>
      </c>
      <c r="E338" s="35"/>
      <c r="F338" s="204" t="s">
        <v>555</v>
      </c>
      <c r="G338" s="35"/>
      <c r="H338" s="35"/>
      <c r="I338" s="205"/>
      <c r="J338" s="35"/>
      <c r="K338" s="35"/>
      <c r="L338" s="38"/>
      <c r="M338" s="206"/>
      <c r="N338" s="207"/>
      <c r="O338" s="70"/>
      <c r="P338" s="70"/>
      <c r="Q338" s="70"/>
      <c r="R338" s="70"/>
      <c r="S338" s="70"/>
      <c r="T338" s="71"/>
      <c r="U338" s="33"/>
      <c r="V338" s="33"/>
      <c r="W338" s="33"/>
      <c r="X338" s="33"/>
      <c r="Y338" s="33"/>
      <c r="Z338" s="33"/>
      <c r="AA338" s="33"/>
      <c r="AB338" s="33"/>
      <c r="AC338" s="33"/>
      <c r="AD338" s="33"/>
      <c r="AE338" s="33"/>
      <c r="AT338" s="16" t="s">
        <v>143</v>
      </c>
      <c r="AU338" s="16" t="s">
        <v>85</v>
      </c>
    </row>
    <row r="339" spans="1:65" s="2" customFormat="1" ht="19.5">
      <c r="A339" s="33"/>
      <c r="B339" s="34"/>
      <c r="C339" s="35"/>
      <c r="D339" s="203" t="s">
        <v>150</v>
      </c>
      <c r="E339" s="35"/>
      <c r="F339" s="208" t="s">
        <v>558</v>
      </c>
      <c r="G339" s="35"/>
      <c r="H339" s="35"/>
      <c r="I339" s="205"/>
      <c r="J339" s="35"/>
      <c r="K339" s="35"/>
      <c r="L339" s="38"/>
      <c r="M339" s="206"/>
      <c r="N339" s="207"/>
      <c r="O339" s="70"/>
      <c r="P339" s="70"/>
      <c r="Q339" s="70"/>
      <c r="R339" s="70"/>
      <c r="S339" s="70"/>
      <c r="T339" s="71"/>
      <c r="U339" s="33"/>
      <c r="V339" s="33"/>
      <c r="W339" s="33"/>
      <c r="X339" s="33"/>
      <c r="Y339" s="33"/>
      <c r="Z339" s="33"/>
      <c r="AA339" s="33"/>
      <c r="AB339" s="33"/>
      <c r="AC339" s="33"/>
      <c r="AD339" s="33"/>
      <c r="AE339" s="33"/>
      <c r="AT339" s="16" t="s">
        <v>150</v>
      </c>
      <c r="AU339" s="16" t="s">
        <v>85</v>
      </c>
    </row>
    <row r="340" spans="1:65" s="2" customFormat="1" ht="16.5" customHeight="1">
      <c r="A340" s="33"/>
      <c r="B340" s="34"/>
      <c r="C340" s="231" t="s">
        <v>559</v>
      </c>
      <c r="D340" s="231" t="s">
        <v>553</v>
      </c>
      <c r="E340" s="232" t="s">
        <v>560</v>
      </c>
      <c r="F340" s="233" t="s">
        <v>561</v>
      </c>
      <c r="G340" s="234" t="s">
        <v>562</v>
      </c>
      <c r="H340" s="235">
        <v>1</v>
      </c>
      <c r="I340" s="236"/>
      <c r="J340" s="237">
        <f>ROUND(I340*H340,2)</f>
        <v>0</v>
      </c>
      <c r="K340" s="233" t="s">
        <v>1</v>
      </c>
      <c r="L340" s="238"/>
      <c r="M340" s="239" t="s">
        <v>1</v>
      </c>
      <c r="N340" s="240" t="s">
        <v>42</v>
      </c>
      <c r="O340" s="70"/>
      <c r="P340" s="199">
        <f>O340*H340</f>
        <v>0</v>
      </c>
      <c r="Q340" s="199">
        <v>0.224</v>
      </c>
      <c r="R340" s="199">
        <f>Q340*H340</f>
        <v>0.224</v>
      </c>
      <c r="S340" s="199">
        <v>0</v>
      </c>
      <c r="T340" s="200">
        <f>S340*H340</f>
        <v>0</v>
      </c>
      <c r="U340" s="33"/>
      <c r="V340" s="33"/>
      <c r="W340" s="33"/>
      <c r="X340" s="33"/>
      <c r="Y340" s="33"/>
      <c r="Z340" s="33"/>
      <c r="AA340" s="33"/>
      <c r="AB340" s="33"/>
      <c r="AC340" s="33"/>
      <c r="AD340" s="33"/>
      <c r="AE340" s="33"/>
      <c r="AR340" s="201" t="s">
        <v>556</v>
      </c>
      <c r="AT340" s="201" t="s">
        <v>553</v>
      </c>
      <c r="AU340" s="201" t="s">
        <v>85</v>
      </c>
      <c r="AY340" s="16" t="s">
        <v>133</v>
      </c>
      <c r="BE340" s="202">
        <f>IF(N340="základní",J340,0)</f>
        <v>0</v>
      </c>
      <c r="BF340" s="202">
        <f>IF(N340="snížená",J340,0)</f>
        <v>0</v>
      </c>
      <c r="BG340" s="202">
        <f>IF(N340="zákl. přenesená",J340,0)</f>
        <v>0</v>
      </c>
      <c r="BH340" s="202">
        <f>IF(N340="sníž. přenesená",J340,0)</f>
        <v>0</v>
      </c>
      <c r="BI340" s="202">
        <f>IF(N340="nulová",J340,0)</f>
        <v>0</v>
      </c>
      <c r="BJ340" s="16" t="s">
        <v>83</v>
      </c>
      <c r="BK340" s="202">
        <f>ROUND(I340*H340,2)</f>
        <v>0</v>
      </c>
      <c r="BL340" s="16" t="s">
        <v>556</v>
      </c>
      <c r="BM340" s="201" t="s">
        <v>563</v>
      </c>
    </row>
    <row r="341" spans="1:65" s="2" customFormat="1" ht="11.25">
      <c r="A341" s="33"/>
      <c r="B341" s="34"/>
      <c r="C341" s="35"/>
      <c r="D341" s="203" t="s">
        <v>143</v>
      </c>
      <c r="E341" s="35"/>
      <c r="F341" s="204" t="s">
        <v>561</v>
      </c>
      <c r="G341" s="35"/>
      <c r="H341" s="35"/>
      <c r="I341" s="205"/>
      <c r="J341" s="35"/>
      <c r="K341" s="35"/>
      <c r="L341" s="38"/>
      <c r="M341" s="206"/>
      <c r="N341" s="207"/>
      <c r="O341" s="70"/>
      <c r="P341" s="70"/>
      <c r="Q341" s="70"/>
      <c r="R341" s="70"/>
      <c r="S341" s="70"/>
      <c r="T341" s="71"/>
      <c r="U341" s="33"/>
      <c r="V341" s="33"/>
      <c r="W341" s="33"/>
      <c r="X341" s="33"/>
      <c r="Y341" s="33"/>
      <c r="Z341" s="33"/>
      <c r="AA341" s="33"/>
      <c r="AB341" s="33"/>
      <c r="AC341" s="33"/>
      <c r="AD341" s="33"/>
      <c r="AE341" s="33"/>
      <c r="AT341" s="16" t="s">
        <v>143</v>
      </c>
      <c r="AU341" s="16" t="s">
        <v>85</v>
      </c>
    </row>
    <row r="342" spans="1:65" s="2" customFormat="1" ht="19.5">
      <c r="A342" s="33"/>
      <c r="B342" s="34"/>
      <c r="C342" s="35"/>
      <c r="D342" s="203" t="s">
        <v>150</v>
      </c>
      <c r="E342" s="35"/>
      <c r="F342" s="208" t="s">
        <v>564</v>
      </c>
      <c r="G342" s="35"/>
      <c r="H342" s="35"/>
      <c r="I342" s="205"/>
      <c r="J342" s="35"/>
      <c r="K342" s="35"/>
      <c r="L342" s="38"/>
      <c r="M342" s="206"/>
      <c r="N342" s="207"/>
      <c r="O342" s="70"/>
      <c r="P342" s="70"/>
      <c r="Q342" s="70"/>
      <c r="R342" s="70"/>
      <c r="S342" s="70"/>
      <c r="T342" s="71"/>
      <c r="U342" s="33"/>
      <c r="V342" s="33"/>
      <c r="W342" s="33"/>
      <c r="X342" s="33"/>
      <c r="Y342" s="33"/>
      <c r="Z342" s="33"/>
      <c r="AA342" s="33"/>
      <c r="AB342" s="33"/>
      <c r="AC342" s="33"/>
      <c r="AD342" s="33"/>
      <c r="AE342" s="33"/>
      <c r="AT342" s="16" t="s">
        <v>150</v>
      </c>
      <c r="AU342" s="16" t="s">
        <v>85</v>
      </c>
    </row>
    <row r="343" spans="1:65" s="2" customFormat="1" ht="16.5" customHeight="1">
      <c r="A343" s="33"/>
      <c r="B343" s="34"/>
      <c r="C343" s="231" t="s">
        <v>565</v>
      </c>
      <c r="D343" s="231" t="s">
        <v>553</v>
      </c>
      <c r="E343" s="232" t="s">
        <v>566</v>
      </c>
      <c r="F343" s="233" t="s">
        <v>567</v>
      </c>
      <c r="G343" s="234" t="s">
        <v>147</v>
      </c>
      <c r="H343" s="235">
        <v>1</v>
      </c>
      <c r="I343" s="236"/>
      <c r="J343" s="237">
        <f>ROUND(I343*H343,2)</f>
        <v>0</v>
      </c>
      <c r="K343" s="233" t="s">
        <v>1</v>
      </c>
      <c r="L343" s="238"/>
      <c r="M343" s="239" t="s">
        <v>1</v>
      </c>
      <c r="N343" s="240" t="s">
        <v>42</v>
      </c>
      <c r="O343" s="70"/>
      <c r="P343" s="199">
        <f>O343*H343</f>
        <v>0</v>
      </c>
      <c r="Q343" s="199">
        <v>0</v>
      </c>
      <c r="R343" s="199">
        <f>Q343*H343</f>
        <v>0</v>
      </c>
      <c r="S343" s="199">
        <v>0</v>
      </c>
      <c r="T343" s="200">
        <f>S343*H343</f>
        <v>0</v>
      </c>
      <c r="U343" s="33"/>
      <c r="V343" s="33"/>
      <c r="W343" s="33"/>
      <c r="X343" s="33"/>
      <c r="Y343" s="33"/>
      <c r="Z343" s="33"/>
      <c r="AA343" s="33"/>
      <c r="AB343" s="33"/>
      <c r="AC343" s="33"/>
      <c r="AD343" s="33"/>
      <c r="AE343" s="33"/>
      <c r="AR343" s="201" t="s">
        <v>556</v>
      </c>
      <c r="AT343" s="201" t="s">
        <v>553</v>
      </c>
      <c r="AU343" s="201" t="s">
        <v>85</v>
      </c>
      <c r="AY343" s="16" t="s">
        <v>133</v>
      </c>
      <c r="BE343" s="202">
        <f>IF(N343="základní",J343,0)</f>
        <v>0</v>
      </c>
      <c r="BF343" s="202">
        <f>IF(N343="snížená",J343,0)</f>
        <v>0</v>
      </c>
      <c r="BG343" s="202">
        <f>IF(N343="zákl. přenesená",J343,0)</f>
        <v>0</v>
      </c>
      <c r="BH343" s="202">
        <f>IF(N343="sníž. přenesená",J343,0)</f>
        <v>0</v>
      </c>
      <c r="BI343" s="202">
        <f>IF(N343="nulová",J343,0)</f>
        <v>0</v>
      </c>
      <c r="BJ343" s="16" t="s">
        <v>83</v>
      </c>
      <c r="BK343" s="202">
        <f>ROUND(I343*H343,2)</f>
        <v>0</v>
      </c>
      <c r="BL343" s="16" t="s">
        <v>556</v>
      </c>
      <c r="BM343" s="201" t="s">
        <v>568</v>
      </c>
    </row>
    <row r="344" spans="1:65" s="2" customFormat="1" ht="11.25">
      <c r="A344" s="33"/>
      <c r="B344" s="34"/>
      <c r="C344" s="35"/>
      <c r="D344" s="203" t="s">
        <v>143</v>
      </c>
      <c r="E344" s="35"/>
      <c r="F344" s="204" t="s">
        <v>567</v>
      </c>
      <c r="G344" s="35"/>
      <c r="H344" s="35"/>
      <c r="I344" s="205"/>
      <c r="J344" s="35"/>
      <c r="K344" s="35"/>
      <c r="L344" s="38"/>
      <c r="M344" s="206"/>
      <c r="N344" s="207"/>
      <c r="O344" s="70"/>
      <c r="P344" s="70"/>
      <c r="Q344" s="70"/>
      <c r="R344" s="70"/>
      <c r="S344" s="70"/>
      <c r="T344" s="71"/>
      <c r="U344" s="33"/>
      <c r="V344" s="33"/>
      <c r="W344" s="33"/>
      <c r="X344" s="33"/>
      <c r="Y344" s="33"/>
      <c r="Z344" s="33"/>
      <c r="AA344" s="33"/>
      <c r="AB344" s="33"/>
      <c r="AC344" s="33"/>
      <c r="AD344" s="33"/>
      <c r="AE344" s="33"/>
      <c r="AT344" s="16" t="s">
        <v>143</v>
      </c>
      <c r="AU344" s="16" t="s">
        <v>85</v>
      </c>
    </row>
    <row r="345" spans="1:65" s="2" customFormat="1" ht="19.5">
      <c r="A345" s="33"/>
      <c r="B345" s="34"/>
      <c r="C345" s="35"/>
      <c r="D345" s="203" t="s">
        <v>150</v>
      </c>
      <c r="E345" s="35"/>
      <c r="F345" s="208" t="s">
        <v>564</v>
      </c>
      <c r="G345" s="35"/>
      <c r="H345" s="35"/>
      <c r="I345" s="205"/>
      <c r="J345" s="35"/>
      <c r="K345" s="35"/>
      <c r="L345" s="38"/>
      <c r="M345" s="206"/>
      <c r="N345" s="207"/>
      <c r="O345" s="70"/>
      <c r="P345" s="70"/>
      <c r="Q345" s="70"/>
      <c r="R345" s="70"/>
      <c r="S345" s="70"/>
      <c r="T345" s="71"/>
      <c r="U345" s="33"/>
      <c r="V345" s="33"/>
      <c r="W345" s="33"/>
      <c r="X345" s="33"/>
      <c r="Y345" s="33"/>
      <c r="Z345" s="33"/>
      <c r="AA345" s="33"/>
      <c r="AB345" s="33"/>
      <c r="AC345" s="33"/>
      <c r="AD345" s="33"/>
      <c r="AE345" s="33"/>
      <c r="AT345" s="16" t="s">
        <v>150</v>
      </c>
      <c r="AU345" s="16" t="s">
        <v>85</v>
      </c>
    </row>
    <row r="346" spans="1:65" s="2" customFormat="1" ht="16.5" customHeight="1">
      <c r="A346" s="33"/>
      <c r="B346" s="34"/>
      <c r="C346" s="231" t="s">
        <v>569</v>
      </c>
      <c r="D346" s="231" t="s">
        <v>553</v>
      </c>
      <c r="E346" s="232" t="s">
        <v>570</v>
      </c>
      <c r="F346" s="233" t="s">
        <v>571</v>
      </c>
      <c r="G346" s="234" t="s">
        <v>147</v>
      </c>
      <c r="H346" s="235">
        <v>1</v>
      </c>
      <c r="I346" s="236"/>
      <c r="J346" s="237">
        <f>ROUND(I346*H346,2)</f>
        <v>0</v>
      </c>
      <c r="K346" s="233" t="s">
        <v>140</v>
      </c>
      <c r="L346" s="238"/>
      <c r="M346" s="239" t="s">
        <v>1</v>
      </c>
      <c r="N346" s="240" t="s">
        <v>42</v>
      </c>
      <c r="O346" s="70"/>
      <c r="P346" s="199">
        <f>O346*H346</f>
        <v>0</v>
      </c>
      <c r="Q346" s="199">
        <v>37.996000000000002</v>
      </c>
      <c r="R346" s="199">
        <f>Q346*H346</f>
        <v>37.996000000000002</v>
      </c>
      <c r="S346" s="199">
        <v>0</v>
      </c>
      <c r="T346" s="200">
        <f>S346*H346</f>
        <v>0</v>
      </c>
      <c r="U346" s="33"/>
      <c r="V346" s="33"/>
      <c r="W346" s="33"/>
      <c r="X346" s="33"/>
      <c r="Y346" s="33"/>
      <c r="Z346" s="33"/>
      <c r="AA346" s="33"/>
      <c r="AB346" s="33"/>
      <c r="AC346" s="33"/>
      <c r="AD346" s="33"/>
      <c r="AE346" s="33"/>
      <c r="AR346" s="201" t="s">
        <v>556</v>
      </c>
      <c r="AT346" s="201" t="s">
        <v>553</v>
      </c>
      <c r="AU346" s="201" t="s">
        <v>85</v>
      </c>
      <c r="AY346" s="16" t="s">
        <v>133</v>
      </c>
      <c r="BE346" s="202">
        <f>IF(N346="základní",J346,0)</f>
        <v>0</v>
      </c>
      <c r="BF346" s="202">
        <f>IF(N346="snížená",J346,0)</f>
        <v>0</v>
      </c>
      <c r="BG346" s="202">
        <f>IF(N346="zákl. přenesená",J346,0)</f>
        <v>0</v>
      </c>
      <c r="BH346" s="202">
        <f>IF(N346="sníž. přenesená",J346,0)</f>
        <v>0</v>
      </c>
      <c r="BI346" s="202">
        <f>IF(N346="nulová",J346,0)</f>
        <v>0</v>
      </c>
      <c r="BJ346" s="16" t="s">
        <v>83</v>
      </c>
      <c r="BK346" s="202">
        <f>ROUND(I346*H346,2)</f>
        <v>0</v>
      </c>
      <c r="BL346" s="16" t="s">
        <v>556</v>
      </c>
      <c r="BM346" s="201" t="s">
        <v>572</v>
      </c>
    </row>
    <row r="347" spans="1:65" s="2" customFormat="1" ht="11.25">
      <c r="A347" s="33"/>
      <c r="B347" s="34"/>
      <c r="C347" s="35"/>
      <c r="D347" s="203" t="s">
        <v>143</v>
      </c>
      <c r="E347" s="35"/>
      <c r="F347" s="204" t="s">
        <v>571</v>
      </c>
      <c r="G347" s="35"/>
      <c r="H347" s="35"/>
      <c r="I347" s="205"/>
      <c r="J347" s="35"/>
      <c r="K347" s="35"/>
      <c r="L347" s="38"/>
      <c r="M347" s="206"/>
      <c r="N347" s="207"/>
      <c r="O347" s="70"/>
      <c r="P347" s="70"/>
      <c r="Q347" s="70"/>
      <c r="R347" s="70"/>
      <c r="S347" s="70"/>
      <c r="T347" s="71"/>
      <c r="U347" s="33"/>
      <c r="V347" s="33"/>
      <c r="W347" s="33"/>
      <c r="X347" s="33"/>
      <c r="Y347" s="33"/>
      <c r="Z347" s="33"/>
      <c r="AA347" s="33"/>
      <c r="AB347" s="33"/>
      <c r="AC347" s="33"/>
      <c r="AD347" s="33"/>
      <c r="AE347" s="33"/>
      <c r="AT347" s="16" t="s">
        <v>143</v>
      </c>
      <c r="AU347" s="16" t="s">
        <v>85</v>
      </c>
    </row>
    <row r="348" spans="1:65" s="2" customFormat="1" ht="19.5">
      <c r="A348" s="33"/>
      <c r="B348" s="34"/>
      <c r="C348" s="35"/>
      <c r="D348" s="203" t="s">
        <v>150</v>
      </c>
      <c r="E348" s="35"/>
      <c r="F348" s="208" t="s">
        <v>573</v>
      </c>
      <c r="G348" s="35"/>
      <c r="H348" s="35"/>
      <c r="I348" s="205"/>
      <c r="J348" s="35"/>
      <c r="K348" s="35"/>
      <c r="L348" s="38"/>
      <c r="M348" s="206"/>
      <c r="N348" s="207"/>
      <c r="O348" s="70"/>
      <c r="P348" s="70"/>
      <c r="Q348" s="70"/>
      <c r="R348" s="70"/>
      <c r="S348" s="70"/>
      <c r="T348" s="71"/>
      <c r="U348" s="33"/>
      <c r="V348" s="33"/>
      <c r="W348" s="33"/>
      <c r="X348" s="33"/>
      <c r="Y348" s="33"/>
      <c r="Z348" s="33"/>
      <c r="AA348" s="33"/>
      <c r="AB348" s="33"/>
      <c r="AC348" s="33"/>
      <c r="AD348" s="33"/>
      <c r="AE348" s="33"/>
      <c r="AT348" s="16" t="s">
        <v>150</v>
      </c>
      <c r="AU348" s="16" t="s">
        <v>85</v>
      </c>
    </row>
    <row r="349" spans="1:65" s="2" customFormat="1" ht="16.5" customHeight="1">
      <c r="A349" s="33"/>
      <c r="B349" s="34"/>
      <c r="C349" s="231" t="s">
        <v>574</v>
      </c>
      <c r="D349" s="231" t="s">
        <v>553</v>
      </c>
      <c r="E349" s="232" t="s">
        <v>570</v>
      </c>
      <c r="F349" s="233" t="s">
        <v>571</v>
      </c>
      <c r="G349" s="234" t="s">
        <v>147</v>
      </c>
      <c r="H349" s="235">
        <v>1</v>
      </c>
      <c r="I349" s="236"/>
      <c r="J349" s="237">
        <f>ROUND(I349*H349,2)</f>
        <v>0</v>
      </c>
      <c r="K349" s="233" t="s">
        <v>140</v>
      </c>
      <c r="L349" s="238"/>
      <c r="M349" s="239" t="s">
        <v>1</v>
      </c>
      <c r="N349" s="240" t="s">
        <v>42</v>
      </c>
      <c r="O349" s="70"/>
      <c r="P349" s="199">
        <f>O349*H349</f>
        <v>0</v>
      </c>
      <c r="Q349" s="199">
        <v>37.996000000000002</v>
      </c>
      <c r="R349" s="199">
        <f>Q349*H349</f>
        <v>37.996000000000002</v>
      </c>
      <c r="S349" s="199">
        <v>0</v>
      </c>
      <c r="T349" s="200">
        <f>S349*H349</f>
        <v>0</v>
      </c>
      <c r="U349" s="33"/>
      <c r="V349" s="33"/>
      <c r="W349" s="33"/>
      <c r="X349" s="33"/>
      <c r="Y349" s="33"/>
      <c r="Z349" s="33"/>
      <c r="AA349" s="33"/>
      <c r="AB349" s="33"/>
      <c r="AC349" s="33"/>
      <c r="AD349" s="33"/>
      <c r="AE349" s="33"/>
      <c r="AR349" s="201" t="s">
        <v>556</v>
      </c>
      <c r="AT349" s="201" t="s">
        <v>553</v>
      </c>
      <c r="AU349" s="201" t="s">
        <v>85</v>
      </c>
      <c r="AY349" s="16" t="s">
        <v>133</v>
      </c>
      <c r="BE349" s="202">
        <f>IF(N349="základní",J349,0)</f>
        <v>0</v>
      </c>
      <c r="BF349" s="202">
        <f>IF(N349="snížená",J349,0)</f>
        <v>0</v>
      </c>
      <c r="BG349" s="202">
        <f>IF(N349="zákl. přenesená",J349,0)</f>
        <v>0</v>
      </c>
      <c r="BH349" s="202">
        <f>IF(N349="sníž. přenesená",J349,0)</f>
        <v>0</v>
      </c>
      <c r="BI349" s="202">
        <f>IF(N349="nulová",J349,0)</f>
        <v>0</v>
      </c>
      <c r="BJ349" s="16" t="s">
        <v>83</v>
      </c>
      <c r="BK349" s="202">
        <f>ROUND(I349*H349,2)</f>
        <v>0</v>
      </c>
      <c r="BL349" s="16" t="s">
        <v>556</v>
      </c>
      <c r="BM349" s="201" t="s">
        <v>575</v>
      </c>
    </row>
    <row r="350" spans="1:65" s="2" customFormat="1" ht="11.25">
      <c r="A350" s="33"/>
      <c r="B350" s="34"/>
      <c r="C350" s="35"/>
      <c r="D350" s="203" t="s">
        <v>143</v>
      </c>
      <c r="E350" s="35"/>
      <c r="F350" s="204" t="s">
        <v>571</v>
      </c>
      <c r="G350" s="35"/>
      <c r="H350" s="35"/>
      <c r="I350" s="205"/>
      <c r="J350" s="35"/>
      <c r="K350" s="35"/>
      <c r="L350" s="38"/>
      <c r="M350" s="206"/>
      <c r="N350" s="207"/>
      <c r="O350" s="70"/>
      <c r="P350" s="70"/>
      <c r="Q350" s="70"/>
      <c r="R350" s="70"/>
      <c r="S350" s="70"/>
      <c r="T350" s="71"/>
      <c r="U350" s="33"/>
      <c r="V350" s="33"/>
      <c r="W350" s="33"/>
      <c r="X350" s="33"/>
      <c r="Y350" s="33"/>
      <c r="Z350" s="33"/>
      <c r="AA350" s="33"/>
      <c r="AB350" s="33"/>
      <c r="AC350" s="33"/>
      <c r="AD350" s="33"/>
      <c r="AE350" s="33"/>
      <c r="AT350" s="16" t="s">
        <v>143</v>
      </c>
      <c r="AU350" s="16" t="s">
        <v>85</v>
      </c>
    </row>
    <row r="351" spans="1:65" s="2" customFormat="1" ht="19.5">
      <c r="A351" s="33"/>
      <c r="B351" s="34"/>
      <c r="C351" s="35"/>
      <c r="D351" s="203" t="s">
        <v>150</v>
      </c>
      <c r="E351" s="35"/>
      <c r="F351" s="208" t="s">
        <v>576</v>
      </c>
      <c r="G351" s="35"/>
      <c r="H351" s="35"/>
      <c r="I351" s="205"/>
      <c r="J351" s="35"/>
      <c r="K351" s="35"/>
      <c r="L351" s="38"/>
      <c r="M351" s="206"/>
      <c r="N351" s="207"/>
      <c r="O351" s="70"/>
      <c r="P351" s="70"/>
      <c r="Q351" s="70"/>
      <c r="R351" s="70"/>
      <c r="S351" s="70"/>
      <c r="T351" s="71"/>
      <c r="U351" s="33"/>
      <c r="V351" s="33"/>
      <c r="W351" s="33"/>
      <c r="X351" s="33"/>
      <c r="Y351" s="33"/>
      <c r="Z351" s="33"/>
      <c r="AA351" s="33"/>
      <c r="AB351" s="33"/>
      <c r="AC351" s="33"/>
      <c r="AD351" s="33"/>
      <c r="AE351" s="33"/>
      <c r="AT351" s="16" t="s">
        <v>150</v>
      </c>
      <c r="AU351" s="16" t="s">
        <v>85</v>
      </c>
    </row>
    <row r="352" spans="1:65" s="2" customFormat="1" ht="16.5" customHeight="1">
      <c r="A352" s="33"/>
      <c r="B352" s="34"/>
      <c r="C352" s="231" t="s">
        <v>577</v>
      </c>
      <c r="D352" s="231" t="s">
        <v>553</v>
      </c>
      <c r="E352" s="232" t="s">
        <v>570</v>
      </c>
      <c r="F352" s="233" t="s">
        <v>571</v>
      </c>
      <c r="G352" s="234" t="s">
        <v>147</v>
      </c>
      <c r="H352" s="235">
        <v>1</v>
      </c>
      <c r="I352" s="236"/>
      <c r="J352" s="237">
        <f>ROUND(I352*H352,2)</f>
        <v>0</v>
      </c>
      <c r="K352" s="233" t="s">
        <v>140</v>
      </c>
      <c r="L352" s="238"/>
      <c r="M352" s="239" t="s">
        <v>1</v>
      </c>
      <c r="N352" s="240" t="s">
        <v>42</v>
      </c>
      <c r="O352" s="70"/>
      <c r="P352" s="199">
        <f>O352*H352</f>
        <v>0</v>
      </c>
      <c r="Q352" s="199">
        <v>37.996000000000002</v>
      </c>
      <c r="R352" s="199">
        <f>Q352*H352</f>
        <v>37.996000000000002</v>
      </c>
      <c r="S352" s="199">
        <v>0</v>
      </c>
      <c r="T352" s="200">
        <f>S352*H352</f>
        <v>0</v>
      </c>
      <c r="U352" s="33"/>
      <c r="V352" s="33"/>
      <c r="W352" s="33"/>
      <c r="X352" s="33"/>
      <c r="Y352" s="33"/>
      <c r="Z352" s="33"/>
      <c r="AA352" s="33"/>
      <c r="AB352" s="33"/>
      <c r="AC352" s="33"/>
      <c r="AD352" s="33"/>
      <c r="AE352" s="33"/>
      <c r="AR352" s="201" t="s">
        <v>556</v>
      </c>
      <c r="AT352" s="201" t="s">
        <v>553</v>
      </c>
      <c r="AU352" s="201" t="s">
        <v>85</v>
      </c>
      <c r="AY352" s="16" t="s">
        <v>133</v>
      </c>
      <c r="BE352" s="202">
        <f>IF(N352="základní",J352,0)</f>
        <v>0</v>
      </c>
      <c r="BF352" s="202">
        <f>IF(N352="snížená",J352,0)</f>
        <v>0</v>
      </c>
      <c r="BG352" s="202">
        <f>IF(N352="zákl. přenesená",J352,0)</f>
        <v>0</v>
      </c>
      <c r="BH352" s="202">
        <f>IF(N352="sníž. přenesená",J352,0)</f>
        <v>0</v>
      </c>
      <c r="BI352" s="202">
        <f>IF(N352="nulová",J352,0)</f>
        <v>0</v>
      </c>
      <c r="BJ352" s="16" t="s">
        <v>83</v>
      </c>
      <c r="BK352" s="202">
        <f>ROUND(I352*H352,2)</f>
        <v>0</v>
      </c>
      <c r="BL352" s="16" t="s">
        <v>556</v>
      </c>
      <c r="BM352" s="201" t="s">
        <v>578</v>
      </c>
    </row>
    <row r="353" spans="1:65" s="2" customFormat="1" ht="11.25">
      <c r="A353" s="33"/>
      <c r="B353" s="34"/>
      <c r="C353" s="35"/>
      <c r="D353" s="203" t="s">
        <v>143</v>
      </c>
      <c r="E353" s="35"/>
      <c r="F353" s="204" t="s">
        <v>571</v>
      </c>
      <c r="G353" s="35"/>
      <c r="H353" s="35"/>
      <c r="I353" s="205"/>
      <c r="J353" s="35"/>
      <c r="K353" s="35"/>
      <c r="L353" s="38"/>
      <c r="M353" s="206"/>
      <c r="N353" s="207"/>
      <c r="O353" s="70"/>
      <c r="P353" s="70"/>
      <c r="Q353" s="70"/>
      <c r="R353" s="70"/>
      <c r="S353" s="70"/>
      <c r="T353" s="71"/>
      <c r="U353" s="33"/>
      <c r="V353" s="33"/>
      <c r="W353" s="33"/>
      <c r="X353" s="33"/>
      <c r="Y353" s="33"/>
      <c r="Z353" s="33"/>
      <c r="AA353" s="33"/>
      <c r="AB353" s="33"/>
      <c r="AC353" s="33"/>
      <c r="AD353" s="33"/>
      <c r="AE353" s="33"/>
      <c r="AT353" s="16" t="s">
        <v>143</v>
      </c>
      <c r="AU353" s="16" t="s">
        <v>85</v>
      </c>
    </row>
    <row r="354" spans="1:65" s="2" customFormat="1" ht="19.5">
      <c r="A354" s="33"/>
      <c r="B354" s="34"/>
      <c r="C354" s="35"/>
      <c r="D354" s="203" t="s">
        <v>150</v>
      </c>
      <c r="E354" s="35"/>
      <c r="F354" s="208" t="s">
        <v>579</v>
      </c>
      <c r="G354" s="35"/>
      <c r="H354" s="35"/>
      <c r="I354" s="205"/>
      <c r="J354" s="35"/>
      <c r="K354" s="35"/>
      <c r="L354" s="38"/>
      <c r="M354" s="206"/>
      <c r="N354" s="207"/>
      <c r="O354" s="70"/>
      <c r="P354" s="70"/>
      <c r="Q354" s="70"/>
      <c r="R354" s="70"/>
      <c r="S354" s="70"/>
      <c r="T354" s="71"/>
      <c r="U354" s="33"/>
      <c r="V354" s="33"/>
      <c r="W354" s="33"/>
      <c r="X354" s="33"/>
      <c r="Y354" s="33"/>
      <c r="Z354" s="33"/>
      <c r="AA354" s="33"/>
      <c r="AB354" s="33"/>
      <c r="AC354" s="33"/>
      <c r="AD354" s="33"/>
      <c r="AE354" s="33"/>
      <c r="AT354" s="16" t="s">
        <v>150</v>
      </c>
      <c r="AU354" s="16" t="s">
        <v>85</v>
      </c>
    </row>
    <row r="355" spans="1:65" s="2" customFormat="1" ht="16.5" customHeight="1">
      <c r="A355" s="33"/>
      <c r="B355" s="34"/>
      <c r="C355" s="231" t="s">
        <v>580</v>
      </c>
      <c r="D355" s="231" t="s">
        <v>553</v>
      </c>
      <c r="E355" s="232" t="s">
        <v>581</v>
      </c>
      <c r="F355" s="233" t="s">
        <v>582</v>
      </c>
      <c r="G355" s="234" t="s">
        <v>147</v>
      </c>
      <c r="H355" s="235">
        <v>7</v>
      </c>
      <c r="I355" s="236"/>
      <c r="J355" s="237">
        <f>ROUND(I355*H355,2)</f>
        <v>0</v>
      </c>
      <c r="K355" s="233" t="s">
        <v>140</v>
      </c>
      <c r="L355" s="238"/>
      <c r="M355" s="239" t="s">
        <v>1</v>
      </c>
      <c r="N355" s="240" t="s">
        <v>42</v>
      </c>
      <c r="O355" s="70"/>
      <c r="P355" s="199">
        <f>O355*H355</f>
        <v>0</v>
      </c>
      <c r="Q355" s="199">
        <v>3.70425</v>
      </c>
      <c r="R355" s="199">
        <f>Q355*H355</f>
        <v>25.929749999999999</v>
      </c>
      <c r="S355" s="199">
        <v>0</v>
      </c>
      <c r="T355" s="200">
        <f>S355*H355</f>
        <v>0</v>
      </c>
      <c r="U355" s="33"/>
      <c r="V355" s="33"/>
      <c r="W355" s="33"/>
      <c r="X355" s="33"/>
      <c r="Y355" s="33"/>
      <c r="Z355" s="33"/>
      <c r="AA355" s="33"/>
      <c r="AB355" s="33"/>
      <c r="AC355" s="33"/>
      <c r="AD355" s="33"/>
      <c r="AE355" s="33"/>
      <c r="AR355" s="201" t="s">
        <v>556</v>
      </c>
      <c r="AT355" s="201" t="s">
        <v>553</v>
      </c>
      <c r="AU355" s="201" t="s">
        <v>85</v>
      </c>
      <c r="AY355" s="16" t="s">
        <v>133</v>
      </c>
      <c r="BE355" s="202">
        <f>IF(N355="základní",J355,0)</f>
        <v>0</v>
      </c>
      <c r="BF355" s="202">
        <f>IF(N355="snížená",J355,0)</f>
        <v>0</v>
      </c>
      <c r="BG355" s="202">
        <f>IF(N355="zákl. přenesená",J355,0)</f>
        <v>0</v>
      </c>
      <c r="BH355" s="202">
        <f>IF(N355="sníž. přenesená",J355,0)</f>
        <v>0</v>
      </c>
      <c r="BI355" s="202">
        <f>IF(N355="nulová",J355,0)</f>
        <v>0</v>
      </c>
      <c r="BJ355" s="16" t="s">
        <v>83</v>
      </c>
      <c r="BK355" s="202">
        <f>ROUND(I355*H355,2)</f>
        <v>0</v>
      </c>
      <c r="BL355" s="16" t="s">
        <v>556</v>
      </c>
      <c r="BM355" s="201" t="s">
        <v>583</v>
      </c>
    </row>
    <row r="356" spans="1:65" s="2" customFormat="1" ht="11.25">
      <c r="A356" s="33"/>
      <c r="B356" s="34"/>
      <c r="C356" s="35"/>
      <c r="D356" s="203" t="s">
        <v>143</v>
      </c>
      <c r="E356" s="35"/>
      <c r="F356" s="204" t="s">
        <v>582</v>
      </c>
      <c r="G356" s="35"/>
      <c r="H356" s="35"/>
      <c r="I356" s="205"/>
      <c r="J356" s="35"/>
      <c r="K356" s="35"/>
      <c r="L356" s="38"/>
      <c r="M356" s="206"/>
      <c r="N356" s="207"/>
      <c r="O356" s="70"/>
      <c r="P356" s="70"/>
      <c r="Q356" s="70"/>
      <c r="R356" s="70"/>
      <c r="S356" s="70"/>
      <c r="T356" s="71"/>
      <c r="U356" s="33"/>
      <c r="V356" s="33"/>
      <c r="W356" s="33"/>
      <c r="X356" s="33"/>
      <c r="Y356" s="33"/>
      <c r="Z356" s="33"/>
      <c r="AA356" s="33"/>
      <c r="AB356" s="33"/>
      <c r="AC356" s="33"/>
      <c r="AD356" s="33"/>
      <c r="AE356" s="33"/>
      <c r="AT356" s="16" t="s">
        <v>143</v>
      </c>
      <c r="AU356" s="16" t="s">
        <v>85</v>
      </c>
    </row>
    <row r="357" spans="1:65" s="2" customFormat="1" ht="16.5" customHeight="1">
      <c r="A357" s="33"/>
      <c r="B357" s="34"/>
      <c r="C357" s="231" t="s">
        <v>584</v>
      </c>
      <c r="D357" s="231" t="s">
        <v>553</v>
      </c>
      <c r="E357" s="232" t="s">
        <v>585</v>
      </c>
      <c r="F357" s="233" t="s">
        <v>586</v>
      </c>
      <c r="G357" s="234" t="s">
        <v>147</v>
      </c>
      <c r="H357" s="235">
        <v>3</v>
      </c>
      <c r="I357" s="236"/>
      <c r="J357" s="237">
        <f>ROUND(I357*H357,2)</f>
        <v>0</v>
      </c>
      <c r="K357" s="233" t="s">
        <v>140</v>
      </c>
      <c r="L357" s="238"/>
      <c r="M357" s="239" t="s">
        <v>1</v>
      </c>
      <c r="N357" s="240" t="s">
        <v>42</v>
      </c>
      <c r="O357" s="70"/>
      <c r="P357" s="199">
        <f>O357*H357</f>
        <v>0</v>
      </c>
      <c r="Q357" s="199">
        <v>1.23475</v>
      </c>
      <c r="R357" s="199">
        <f>Q357*H357</f>
        <v>3.70425</v>
      </c>
      <c r="S357" s="199">
        <v>0</v>
      </c>
      <c r="T357" s="200">
        <f>S357*H357</f>
        <v>0</v>
      </c>
      <c r="U357" s="33"/>
      <c r="V357" s="33"/>
      <c r="W357" s="33"/>
      <c r="X357" s="33"/>
      <c r="Y357" s="33"/>
      <c r="Z357" s="33"/>
      <c r="AA357" s="33"/>
      <c r="AB357" s="33"/>
      <c r="AC357" s="33"/>
      <c r="AD357" s="33"/>
      <c r="AE357" s="33"/>
      <c r="AR357" s="201" t="s">
        <v>556</v>
      </c>
      <c r="AT357" s="201" t="s">
        <v>553</v>
      </c>
      <c r="AU357" s="201" t="s">
        <v>85</v>
      </c>
      <c r="AY357" s="16" t="s">
        <v>133</v>
      </c>
      <c r="BE357" s="202">
        <f>IF(N357="základní",J357,0)</f>
        <v>0</v>
      </c>
      <c r="BF357" s="202">
        <f>IF(N357="snížená",J357,0)</f>
        <v>0</v>
      </c>
      <c r="BG357" s="202">
        <f>IF(N357="zákl. přenesená",J357,0)</f>
        <v>0</v>
      </c>
      <c r="BH357" s="202">
        <f>IF(N357="sníž. přenesená",J357,0)</f>
        <v>0</v>
      </c>
      <c r="BI357" s="202">
        <f>IF(N357="nulová",J357,0)</f>
        <v>0</v>
      </c>
      <c r="BJ357" s="16" t="s">
        <v>83</v>
      </c>
      <c r="BK357" s="202">
        <f>ROUND(I357*H357,2)</f>
        <v>0</v>
      </c>
      <c r="BL357" s="16" t="s">
        <v>556</v>
      </c>
      <c r="BM357" s="201" t="s">
        <v>587</v>
      </c>
    </row>
    <row r="358" spans="1:65" s="2" customFormat="1" ht="11.25">
      <c r="A358" s="33"/>
      <c r="B358" s="34"/>
      <c r="C358" s="35"/>
      <c r="D358" s="203" t="s">
        <v>143</v>
      </c>
      <c r="E358" s="35"/>
      <c r="F358" s="204" t="s">
        <v>586</v>
      </c>
      <c r="G358" s="35"/>
      <c r="H358" s="35"/>
      <c r="I358" s="205"/>
      <c r="J358" s="35"/>
      <c r="K358" s="35"/>
      <c r="L358" s="38"/>
      <c r="M358" s="206"/>
      <c r="N358" s="207"/>
      <c r="O358" s="70"/>
      <c r="P358" s="70"/>
      <c r="Q358" s="70"/>
      <c r="R358" s="70"/>
      <c r="S358" s="70"/>
      <c r="T358" s="71"/>
      <c r="U358" s="33"/>
      <c r="V358" s="33"/>
      <c r="W358" s="33"/>
      <c r="X358" s="33"/>
      <c r="Y358" s="33"/>
      <c r="Z358" s="33"/>
      <c r="AA358" s="33"/>
      <c r="AB358" s="33"/>
      <c r="AC358" s="33"/>
      <c r="AD358" s="33"/>
      <c r="AE358" s="33"/>
      <c r="AT358" s="16" t="s">
        <v>143</v>
      </c>
      <c r="AU358" s="16" t="s">
        <v>85</v>
      </c>
    </row>
    <row r="359" spans="1:65" s="2" customFormat="1" ht="16.5" customHeight="1">
      <c r="A359" s="33"/>
      <c r="B359" s="34"/>
      <c r="C359" s="231" t="s">
        <v>588</v>
      </c>
      <c r="D359" s="231" t="s">
        <v>553</v>
      </c>
      <c r="E359" s="232" t="s">
        <v>589</v>
      </c>
      <c r="F359" s="233" t="s">
        <v>590</v>
      </c>
      <c r="G359" s="234" t="s">
        <v>147</v>
      </c>
      <c r="H359" s="235">
        <v>45</v>
      </c>
      <c r="I359" s="236"/>
      <c r="J359" s="237">
        <f>ROUND(I359*H359,2)</f>
        <v>0</v>
      </c>
      <c r="K359" s="233" t="s">
        <v>140</v>
      </c>
      <c r="L359" s="238"/>
      <c r="M359" s="239" t="s">
        <v>1</v>
      </c>
      <c r="N359" s="240" t="s">
        <v>42</v>
      </c>
      <c r="O359" s="70"/>
      <c r="P359" s="199">
        <f>O359*H359</f>
        <v>0</v>
      </c>
      <c r="Q359" s="199">
        <v>0.32705000000000001</v>
      </c>
      <c r="R359" s="199">
        <f>Q359*H359</f>
        <v>14.71725</v>
      </c>
      <c r="S359" s="199">
        <v>0</v>
      </c>
      <c r="T359" s="200">
        <f>S359*H359</f>
        <v>0</v>
      </c>
      <c r="U359" s="33"/>
      <c r="V359" s="33"/>
      <c r="W359" s="33"/>
      <c r="X359" s="33"/>
      <c r="Y359" s="33"/>
      <c r="Z359" s="33"/>
      <c r="AA359" s="33"/>
      <c r="AB359" s="33"/>
      <c r="AC359" s="33"/>
      <c r="AD359" s="33"/>
      <c r="AE359" s="33"/>
      <c r="AR359" s="201" t="s">
        <v>556</v>
      </c>
      <c r="AT359" s="201" t="s">
        <v>553</v>
      </c>
      <c r="AU359" s="201" t="s">
        <v>85</v>
      </c>
      <c r="AY359" s="16" t="s">
        <v>133</v>
      </c>
      <c r="BE359" s="202">
        <f>IF(N359="základní",J359,0)</f>
        <v>0</v>
      </c>
      <c r="BF359" s="202">
        <f>IF(N359="snížená",J359,0)</f>
        <v>0</v>
      </c>
      <c r="BG359" s="202">
        <f>IF(N359="zákl. přenesená",J359,0)</f>
        <v>0</v>
      </c>
      <c r="BH359" s="202">
        <f>IF(N359="sníž. přenesená",J359,0)</f>
        <v>0</v>
      </c>
      <c r="BI359" s="202">
        <f>IF(N359="nulová",J359,0)</f>
        <v>0</v>
      </c>
      <c r="BJ359" s="16" t="s">
        <v>83</v>
      </c>
      <c r="BK359" s="202">
        <f>ROUND(I359*H359,2)</f>
        <v>0</v>
      </c>
      <c r="BL359" s="16" t="s">
        <v>556</v>
      </c>
      <c r="BM359" s="201" t="s">
        <v>591</v>
      </c>
    </row>
    <row r="360" spans="1:65" s="2" customFormat="1" ht="11.25">
      <c r="A360" s="33"/>
      <c r="B360" s="34"/>
      <c r="C360" s="35"/>
      <c r="D360" s="203" t="s">
        <v>143</v>
      </c>
      <c r="E360" s="35"/>
      <c r="F360" s="204" t="s">
        <v>590</v>
      </c>
      <c r="G360" s="35"/>
      <c r="H360" s="35"/>
      <c r="I360" s="205"/>
      <c r="J360" s="35"/>
      <c r="K360" s="35"/>
      <c r="L360" s="38"/>
      <c r="M360" s="206"/>
      <c r="N360" s="207"/>
      <c r="O360" s="70"/>
      <c r="P360" s="70"/>
      <c r="Q360" s="70"/>
      <c r="R360" s="70"/>
      <c r="S360" s="70"/>
      <c r="T360" s="71"/>
      <c r="U360" s="33"/>
      <c r="V360" s="33"/>
      <c r="W360" s="33"/>
      <c r="X360" s="33"/>
      <c r="Y360" s="33"/>
      <c r="Z360" s="33"/>
      <c r="AA360" s="33"/>
      <c r="AB360" s="33"/>
      <c r="AC360" s="33"/>
      <c r="AD360" s="33"/>
      <c r="AE360" s="33"/>
      <c r="AT360" s="16" t="s">
        <v>143</v>
      </c>
      <c r="AU360" s="16" t="s">
        <v>85</v>
      </c>
    </row>
    <row r="361" spans="1:65" s="2" customFormat="1" ht="16.5" customHeight="1">
      <c r="A361" s="33"/>
      <c r="B361" s="34"/>
      <c r="C361" s="231" t="s">
        <v>592</v>
      </c>
      <c r="D361" s="231" t="s">
        <v>553</v>
      </c>
      <c r="E361" s="232" t="s">
        <v>593</v>
      </c>
      <c r="F361" s="233" t="s">
        <v>594</v>
      </c>
      <c r="G361" s="234" t="s">
        <v>147</v>
      </c>
      <c r="H361" s="235">
        <v>172</v>
      </c>
      <c r="I361" s="236"/>
      <c r="J361" s="237">
        <f>ROUND(I361*H361,2)</f>
        <v>0</v>
      </c>
      <c r="K361" s="233" t="s">
        <v>140</v>
      </c>
      <c r="L361" s="238"/>
      <c r="M361" s="239" t="s">
        <v>1</v>
      </c>
      <c r="N361" s="240" t="s">
        <v>42</v>
      </c>
      <c r="O361" s="70"/>
      <c r="P361" s="199">
        <f>O361*H361</f>
        <v>0</v>
      </c>
      <c r="Q361" s="199">
        <v>0.32700000000000001</v>
      </c>
      <c r="R361" s="199">
        <f>Q361*H361</f>
        <v>56.244</v>
      </c>
      <c r="S361" s="199">
        <v>0</v>
      </c>
      <c r="T361" s="200">
        <f>S361*H361</f>
        <v>0</v>
      </c>
      <c r="U361" s="33"/>
      <c r="V361" s="33"/>
      <c r="W361" s="33"/>
      <c r="X361" s="33"/>
      <c r="Y361" s="33"/>
      <c r="Z361" s="33"/>
      <c r="AA361" s="33"/>
      <c r="AB361" s="33"/>
      <c r="AC361" s="33"/>
      <c r="AD361" s="33"/>
      <c r="AE361" s="33"/>
      <c r="AR361" s="201" t="s">
        <v>556</v>
      </c>
      <c r="AT361" s="201" t="s">
        <v>553</v>
      </c>
      <c r="AU361" s="201" t="s">
        <v>85</v>
      </c>
      <c r="AY361" s="16" t="s">
        <v>133</v>
      </c>
      <c r="BE361" s="202">
        <f>IF(N361="základní",J361,0)</f>
        <v>0</v>
      </c>
      <c r="BF361" s="202">
        <f>IF(N361="snížená",J361,0)</f>
        <v>0</v>
      </c>
      <c r="BG361" s="202">
        <f>IF(N361="zákl. přenesená",J361,0)</f>
        <v>0</v>
      </c>
      <c r="BH361" s="202">
        <f>IF(N361="sníž. přenesená",J361,0)</f>
        <v>0</v>
      </c>
      <c r="BI361" s="202">
        <f>IF(N361="nulová",J361,0)</f>
        <v>0</v>
      </c>
      <c r="BJ361" s="16" t="s">
        <v>83</v>
      </c>
      <c r="BK361" s="202">
        <f>ROUND(I361*H361,2)</f>
        <v>0</v>
      </c>
      <c r="BL361" s="16" t="s">
        <v>556</v>
      </c>
      <c r="BM361" s="201" t="s">
        <v>595</v>
      </c>
    </row>
    <row r="362" spans="1:65" s="2" customFormat="1" ht="11.25">
      <c r="A362" s="33"/>
      <c r="B362" s="34"/>
      <c r="C362" s="35"/>
      <c r="D362" s="203" t="s">
        <v>143</v>
      </c>
      <c r="E362" s="35"/>
      <c r="F362" s="204" t="s">
        <v>594</v>
      </c>
      <c r="G362" s="35"/>
      <c r="H362" s="35"/>
      <c r="I362" s="205"/>
      <c r="J362" s="35"/>
      <c r="K362" s="35"/>
      <c r="L362" s="38"/>
      <c r="M362" s="206"/>
      <c r="N362" s="207"/>
      <c r="O362" s="70"/>
      <c r="P362" s="70"/>
      <c r="Q362" s="70"/>
      <c r="R362" s="70"/>
      <c r="S362" s="70"/>
      <c r="T362" s="71"/>
      <c r="U362" s="33"/>
      <c r="V362" s="33"/>
      <c r="W362" s="33"/>
      <c r="X362" s="33"/>
      <c r="Y362" s="33"/>
      <c r="Z362" s="33"/>
      <c r="AA362" s="33"/>
      <c r="AB362" s="33"/>
      <c r="AC362" s="33"/>
      <c r="AD362" s="33"/>
      <c r="AE362" s="33"/>
      <c r="AT362" s="16" t="s">
        <v>143</v>
      </c>
      <c r="AU362" s="16" t="s">
        <v>85</v>
      </c>
    </row>
    <row r="363" spans="1:65" s="2" customFormat="1" ht="16.5" customHeight="1">
      <c r="A363" s="33"/>
      <c r="B363" s="34"/>
      <c r="C363" s="231" t="s">
        <v>596</v>
      </c>
      <c r="D363" s="231" t="s">
        <v>553</v>
      </c>
      <c r="E363" s="232" t="s">
        <v>597</v>
      </c>
      <c r="F363" s="233" t="s">
        <v>598</v>
      </c>
      <c r="G363" s="234" t="s">
        <v>147</v>
      </c>
      <c r="H363" s="235">
        <v>76</v>
      </c>
      <c r="I363" s="236"/>
      <c r="J363" s="237">
        <f>ROUND(I363*H363,2)</f>
        <v>0</v>
      </c>
      <c r="K363" s="233" t="s">
        <v>140</v>
      </c>
      <c r="L363" s="238"/>
      <c r="M363" s="239" t="s">
        <v>1</v>
      </c>
      <c r="N363" s="240" t="s">
        <v>42</v>
      </c>
      <c r="O363" s="70"/>
      <c r="P363" s="199">
        <f>O363*H363</f>
        <v>0</v>
      </c>
      <c r="Q363" s="199">
        <v>9.7000000000000003E-2</v>
      </c>
      <c r="R363" s="199">
        <f>Q363*H363</f>
        <v>7.3719999999999999</v>
      </c>
      <c r="S363" s="199">
        <v>0</v>
      </c>
      <c r="T363" s="200">
        <f>S363*H363</f>
        <v>0</v>
      </c>
      <c r="U363" s="33"/>
      <c r="V363" s="33"/>
      <c r="W363" s="33"/>
      <c r="X363" s="33"/>
      <c r="Y363" s="33"/>
      <c r="Z363" s="33"/>
      <c r="AA363" s="33"/>
      <c r="AB363" s="33"/>
      <c r="AC363" s="33"/>
      <c r="AD363" s="33"/>
      <c r="AE363" s="33"/>
      <c r="AR363" s="201" t="s">
        <v>556</v>
      </c>
      <c r="AT363" s="201" t="s">
        <v>553</v>
      </c>
      <c r="AU363" s="201" t="s">
        <v>85</v>
      </c>
      <c r="AY363" s="16" t="s">
        <v>133</v>
      </c>
      <c r="BE363" s="202">
        <f>IF(N363="základní",J363,0)</f>
        <v>0</v>
      </c>
      <c r="BF363" s="202">
        <f>IF(N363="snížená",J363,0)</f>
        <v>0</v>
      </c>
      <c r="BG363" s="202">
        <f>IF(N363="zákl. přenesená",J363,0)</f>
        <v>0</v>
      </c>
      <c r="BH363" s="202">
        <f>IF(N363="sníž. přenesená",J363,0)</f>
        <v>0</v>
      </c>
      <c r="BI363" s="202">
        <f>IF(N363="nulová",J363,0)</f>
        <v>0</v>
      </c>
      <c r="BJ363" s="16" t="s">
        <v>83</v>
      </c>
      <c r="BK363" s="202">
        <f>ROUND(I363*H363,2)</f>
        <v>0</v>
      </c>
      <c r="BL363" s="16" t="s">
        <v>556</v>
      </c>
      <c r="BM363" s="201" t="s">
        <v>599</v>
      </c>
    </row>
    <row r="364" spans="1:65" s="2" customFormat="1" ht="11.25">
      <c r="A364" s="33"/>
      <c r="B364" s="34"/>
      <c r="C364" s="35"/>
      <c r="D364" s="203" t="s">
        <v>143</v>
      </c>
      <c r="E364" s="35"/>
      <c r="F364" s="204" t="s">
        <v>598</v>
      </c>
      <c r="G364" s="35"/>
      <c r="H364" s="35"/>
      <c r="I364" s="205"/>
      <c r="J364" s="35"/>
      <c r="K364" s="35"/>
      <c r="L364" s="38"/>
      <c r="M364" s="206"/>
      <c r="N364" s="207"/>
      <c r="O364" s="70"/>
      <c r="P364" s="70"/>
      <c r="Q364" s="70"/>
      <c r="R364" s="70"/>
      <c r="S364" s="70"/>
      <c r="T364" s="71"/>
      <c r="U364" s="33"/>
      <c r="V364" s="33"/>
      <c r="W364" s="33"/>
      <c r="X364" s="33"/>
      <c r="Y364" s="33"/>
      <c r="Z364" s="33"/>
      <c r="AA364" s="33"/>
      <c r="AB364" s="33"/>
      <c r="AC364" s="33"/>
      <c r="AD364" s="33"/>
      <c r="AE364" s="33"/>
      <c r="AT364" s="16" t="s">
        <v>143</v>
      </c>
      <c r="AU364" s="16" t="s">
        <v>85</v>
      </c>
    </row>
    <row r="365" spans="1:65" s="2" customFormat="1" ht="16.5" customHeight="1">
      <c r="A365" s="33"/>
      <c r="B365" s="34"/>
      <c r="C365" s="231" t="s">
        <v>600</v>
      </c>
      <c r="D365" s="231" t="s">
        <v>553</v>
      </c>
      <c r="E365" s="232" t="s">
        <v>601</v>
      </c>
      <c r="F365" s="233" t="s">
        <v>602</v>
      </c>
      <c r="G365" s="234" t="s">
        <v>147</v>
      </c>
      <c r="H365" s="235">
        <v>10</v>
      </c>
      <c r="I365" s="236"/>
      <c r="J365" s="237">
        <f>ROUND(I365*H365,2)</f>
        <v>0</v>
      </c>
      <c r="K365" s="233" t="s">
        <v>140</v>
      </c>
      <c r="L365" s="238"/>
      <c r="M365" s="239" t="s">
        <v>1</v>
      </c>
      <c r="N365" s="240" t="s">
        <v>42</v>
      </c>
      <c r="O365" s="70"/>
      <c r="P365" s="199">
        <f>O365*H365</f>
        <v>0</v>
      </c>
      <c r="Q365" s="199">
        <v>7.4200000000000004E-3</v>
      </c>
      <c r="R365" s="199">
        <f>Q365*H365</f>
        <v>7.4200000000000002E-2</v>
      </c>
      <c r="S365" s="199">
        <v>0</v>
      </c>
      <c r="T365" s="200">
        <f>S365*H365</f>
        <v>0</v>
      </c>
      <c r="U365" s="33"/>
      <c r="V365" s="33"/>
      <c r="W365" s="33"/>
      <c r="X365" s="33"/>
      <c r="Y365" s="33"/>
      <c r="Z365" s="33"/>
      <c r="AA365" s="33"/>
      <c r="AB365" s="33"/>
      <c r="AC365" s="33"/>
      <c r="AD365" s="33"/>
      <c r="AE365" s="33"/>
      <c r="AR365" s="201" t="s">
        <v>556</v>
      </c>
      <c r="AT365" s="201" t="s">
        <v>553</v>
      </c>
      <c r="AU365" s="201" t="s">
        <v>85</v>
      </c>
      <c r="AY365" s="16" t="s">
        <v>133</v>
      </c>
      <c r="BE365" s="202">
        <f>IF(N365="základní",J365,0)</f>
        <v>0</v>
      </c>
      <c r="BF365" s="202">
        <f>IF(N365="snížená",J365,0)</f>
        <v>0</v>
      </c>
      <c r="BG365" s="202">
        <f>IF(N365="zákl. přenesená",J365,0)</f>
        <v>0</v>
      </c>
      <c r="BH365" s="202">
        <f>IF(N365="sníž. přenesená",J365,0)</f>
        <v>0</v>
      </c>
      <c r="BI365" s="202">
        <f>IF(N365="nulová",J365,0)</f>
        <v>0</v>
      </c>
      <c r="BJ365" s="16" t="s">
        <v>83</v>
      </c>
      <c r="BK365" s="202">
        <f>ROUND(I365*H365,2)</f>
        <v>0</v>
      </c>
      <c r="BL365" s="16" t="s">
        <v>556</v>
      </c>
      <c r="BM365" s="201" t="s">
        <v>603</v>
      </c>
    </row>
    <row r="366" spans="1:65" s="2" customFormat="1" ht="11.25">
      <c r="A366" s="33"/>
      <c r="B366" s="34"/>
      <c r="C366" s="35"/>
      <c r="D366" s="203" t="s">
        <v>143</v>
      </c>
      <c r="E366" s="35"/>
      <c r="F366" s="204" t="s">
        <v>602</v>
      </c>
      <c r="G366" s="35"/>
      <c r="H366" s="35"/>
      <c r="I366" s="205"/>
      <c r="J366" s="35"/>
      <c r="K366" s="35"/>
      <c r="L366" s="38"/>
      <c r="M366" s="206"/>
      <c r="N366" s="207"/>
      <c r="O366" s="70"/>
      <c r="P366" s="70"/>
      <c r="Q366" s="70"/>
      <c r="R366" s="70"/>
      <c r="S366" s="70"/>
      <c r="T366" s="71"/>
      <c r="U366" s="33"/>
      <c r="V366" s="33"/>
      <c r="W366" s="33"/>
      <c r="X366" s="33"/>
      <c r="Y366" s="33"/>
      <c r="Z366" s="33"/>
      <c r="AA366" s="33"/>
      <c r="AB366" s="33"/>
      <c r="AC366" s="33"/>
      <c r="AD366" s="33"/>
      <c r="AE366" s="33"/>
      <c r="AT366" s="16" t="s">
        <v>143</v>
      </c>
      <c r="AU366" s="16" t="s">
        <v>85</v>
      </c>
    </row>
    <row r="367" spans="1:65" s="2" customFormat="1" ht="16.5" customHeight="1">
      <c r="A367" s="33"/>
      <c r="B367" s="34"/>
      <c r="C367" s="231" t="s">
        <v>604</v>
      </c>
      <c r="D367" s="231" t="s">
        <v>553</v>
      </c>
      <c r="E367" s="232" t="s">
        <v>605</v>
      </c>
      <c r="F367" s="233" t="s">
        <v>606</v>
      </c>
      <c r="G367" s="234" t="s">
        <v>147</v>
      </c>
      <c r="H367" s="235">
        <v>142</v>
      </c>
      <c r="I367" s="236"/>
      <c r="J367" s="237">
        <f>ROUND(I367*H367,2)</f>
        <v>0</v>
      </c>
      <c r="K367" s="233" t="s">
        <v>140</v>
      </c>
      <c r="L367" s="238"/>
      <c r="M367" s="239" t="s">
        <v>1</v>
      </c>
      <c r="N367" s="240" t="s">
        <v>42</v>
      </c>
      <c r="O367" s="70"/>
      <c r="P367" s="199">
        <f>O367*H367</f>
        <v>0</v>
      </c>
      <c r="Q367" s="199">
        <v>8.5199999999999998E-3</v>
      </c>
      <c r="R367" s="199">
        <f>Q367*H367</f>
        <v>1.20984</v>
      </c>
      <c r="S367" s="199">
        <v>0</v>
      </c>
      <c r="T367" s="200">
        <f>S367*H367</f>
        <v>0</v>
      </c>
      <c r="U367" s="33"/>
      <c r="V367" s="33"/>
      <c r="W367" s="33"/>
      <c r="X367" s="33"/>
      <c r="Y367" s="33"/>
      <c r="Z367" s="33"/>
      <c r="AA367" s="33"/>
      <c r="AB367" s="33"/>
      <c r="AC367" s="33"/>
      <c r="AD367" s="33"/>
      <c r="AE367" s="33"/>
      <c r="AR367" s="201" t="s">
        <v>556</v>
      </c>
      <c r="AT367" s="201" t="s">
        <v>553</v>
      </c>
      <c r="AU367" s="201" t="s">
        <v>85</v>
      </c>
      <c r="AY367" s="16" t="s">
        <v>133</v>
      </c>
      <c r="BE367" s="202">
        <f>IF(N367="základní",J367,0)</f>
        <v>0</v>
      </c>
      <c r="BF367" s="202">
        <f>IF(N367="snížená",J367,0)</f>
        <v>0</v>
      </c>
      <c r="BG367" s="202">
        <f>IF(N367="zákl. přenesená",J367,0)</f>
        <v>0</v>
      </c>
      <c r="BH367" s="202">
        <f>IF(N367="sníž. přenesená",J367,0)</f>
        <v>0</v>
      </c>
      <c r="BI367" s="202">
        <f>IF(N367="nulová",J367,0)</f>
        <v>0</v>
      </c>
      <c r="BJ367" s="16" t="s">
        <v>83</v>
      </c>
      <c r="BK367" s="202">
        <f>ROUND(I367*H367,2)</f>
        <v>0</v>
      </c>
      <c r="BL367" s="16" t="s">
        <v>556</v>
      </c>
      <c r="BM367" s="201" t="s">
        <v>607</v>
      </c>
    </row>
    <row r="368" spans="1:65" s="2" customFormat="1" ht="11.25">
      <c r="A368" s="33"/>
      <c r="B368" s="34"/>
      <c r="C368" s="35"/>
      <c r="D368" s="203" t="s">
        <v>143</v>
      </c>
      <c r="E368" s="35"/>
      <c r="F368" s="204" t="s">
        <v>606</v>
      </c>
      <c r="G368" s="35"/>
      <c r="H368" s="35"/>
      <c r="I368" s="205"/>
      <c r="J368" s="35"/>
      <c r="K368" s="35"/>
      <c r="L368" s="38"/>
      <c r="M368" s="206"/>
      <c r="N368" s="207"/>
      <c r="O368" s="70"/>
      <c r="P368" s="70"/>
      <c r="Q368" s="70"/>
      <c r="R368" s="70"/>
      <c r="S368" s="70"/>
      <c r="T368" s="71"/>
      <c r="U368" s="33"/>
      <c r="V368" s="33"/>
      <c r="W368" s="33"/>
      <c r="X368" s="33"/>
      <c r="Y368" s="33"/>
      <c r="Z368" s="33"/>
      <c r="AA368" s="33"/>
      <c r="AB368" s="33"/>
      <c r="AC368" s="33"/>
      <c r="AD368" s="33"/>
      <c r="AE368" s="33"/>
      <c r="AT368" s="16" t="s">
        <v>143</v>
      </c>
      <c r="AU368" s="16" t="s">
        <v>85</v>
      </c>
    </row>
    <row r="369" spans="1:65" s="2" customFormat="1" ht="16.5" customHeight="1">
      <c r="A369" s="33"/>
      <c r="B369" s="34"/>
      <c r="C369" s="231" t="s">
        <v>608</v>
      </c>
      <c r="D369" s="231" t="s">
        <v>553</v>
      </c>
      <c r="E369" s="232" t="s">
        <v>609</v>
      </c>
      <c r="F369" s="233" t="s">
        <v>610</v>
      </c>
      <c r="G369" s="234" t="s">
        <v>147</v>
      </c>
      <c r="H369" s="235">
        <v>304</v>
      </c>
      <c r="I369" s="236"/>
      <c r="J369" s="237">
        <f>ROUND(I369*H369,2)</f>
        <v>0</v>
      </c>
      <c r="K369" s="233" t="s">
        <v>140</v>
      </c>
      <c r="L369" s="238"/>
      <c r="M369" s="239" t="s">
        <v>1</v>
      </c>
      <c r="N369" s="240" t="s">
        <v>42</v>
      </c>
      <c r="O369" s="70"/>
      <c r="P369" s="199">
        <f>O369*H369</f>
        <v>0</v>
      </c>
      <c r="Q369" s="199">
        <v>1.23E-3</v>
      </c>
      <c r="R369" s="199">
        <f>Q369*H369</f>
        <v>0.37391999999999997</v>
      </c>
      <c r="S369" s="199">
        <v>0</v>
      </c>
      <c r="T369" s="200">
        <f>S369*H369</f>
        <v>0</v>
      </c>
      <c r="U369" s="33"/>
      <c r="V369" s="33"/>
      <c r="W369" s="33"/>
      <c r="X369" s="33"/>
      <c r="Y369" s="33"/>
      <c r="Z369" s="33"/>
      <c r="AA369" s="33"/>
      <c r="AB369" s="33"/>
      <c r="AC369" s="33"/>
      <c r="AD369" s="33"/>
      <c r="AE369" s="33"/>
      <c r="AR369" s="201" t="s">
        <v>556</v>
      </c>
      <c r="AT369" s="201" t="s">
        <v>553</v>
      </c>
      <c r="AU369" s="201" t="s">
        <v>85</v>
      </c>
      <c r="AY369" s="16" t="s">
        <v>133</v>
      </c>
      <c r="BE369" s="202">
        <f>IF(N369="základní",J369,0)</f>
        <v>0</v>
      </c>
      <c r="BF369" s="202">
        <f>IF(N369="snížená",J369,0)</f>
        <v>0</v>
      </c>
      <c r="BG369" s="202">
        <f>IF(N369="zákl. přenesená",J369,0)</f>
        <v>0</v>
      </c>
      <c r="BH369" s="202">
        <f>IF(N369="sníž. přenesená",J369,0)</f>
        <v>0</v>
      </c>
      <c r="BI369" s="202">
        <f>IF(N369="nulová",J369,0)</f>
        <v>0</v>
      </c>
      <c r="BJ369" s="16" t="s">
        <v>83</v>
      </c>
      <c r="BK369" s="202">
        <f>ROUND(I369*H369,2)</f>
        <v>0</v>
      </c>
      <c r="BL369" s="16" t="s">
        <v>556</v>
      </c>
      <c r="BM369" s="201" t="s">
        <v>611</v>
      </c>
    </row>
    <row r="370" spans="1:65" s="2" customFormat="1" ht="11.25">
      <c r="A370" s="33"/>
      <c r="B370" s="34"/>
      <c r="C370" s="35"/>
      <c r="D370" s="203" t="s">
        <v>143</v>
      </c>
      <c r="E370" s="35"/>
      <c r="F370" s="204" t="s">
        <v>610</v>
      </c>
      <c r="G370" s="35"/>
      <c r="H370" s="35"/>
      <c r="I370" s="205"/>
      <c r="J370" s="35"/>
      <c r="K370" s="35"/>
      <c r="L370" s="38"/>
      <c r="M370" s="206"/>
      <c r="N370" s="207"/>
      <c r="O370" s="70"/>
      <c r="P370" s="70"/>
      <c r="Q370" s="70"/>
      <c r="R370" s="70"/>
      <c r="S370" s="70"/>
      <c r="T370" s="71"/>
      <c r="U370" s="33"/>
      <c r="V370" s="33"/>
      <c r="W370" s="33"/>
      <c r="X370" s="33"/>
      <c r="Y370" s="33"/>
      <c r="Z370" s="33"/>
      <c r="AA370" s="33"/>
      <c r="AB370" s="33"/>
      <c r="AC370" s="33"/>
      <c r="AD370" s="33"/>
      <c r="AE370" s="33"/>
      <c r="AT370" s="16" t="s">
        <v>143</v>
      </c>
      <c r="AU370" s="16" t="s">
        <v>85</v>
      </c>
    </row>
    <row r="371" spans="1:65" s="2" customFormat="1" ht="16.5" customHeight="1">
      <c r="A371" s="33"/>
      <c r="B371" s="34"/>
      <c r="C371" s="231" t="s">
        <v>612</v>
      </c>
      <c r="D371" s="231" t="s">
        <v>553</v>
      </c>
      <c r="E371" s="232" t="s">
        <v>613</v>
      </c>
      <c r="F371" s="233" t="s">
        <v>614</v>
      </c>
      <c r="G371" s="234" t="s">
        <v>147</v>
      </c>
      <c r="H371" s="235">
        <v>608</v>
      </c>
      <c r="I371" s="236"/>
      <c r="J371" s="237">
        <f>ROUND(I371*H371,2)</f>
        <v>0</v>
      </c>
      <c r="K371" s="233" t="s">
        <v>140</v>
      </c>
      <c r="L371" s="238"/>
      <c r="M371" s="239" t="s">
        <v>1</v>
      </c>
      <c r="N371" s="240" t="s">
        <v>42</v>
      </c>
      <c r="O371" s="70"/>
      <c r="P371" s="199">
        <f>O371*H371</f>
        <v>0</v>
      </c>
      <c r="Q371" s="199">
        <v>5.1999999999999995E-4</v>
      </c>
      <c r="R371" s="199">
        <f>Q371*H371</f>
        <v>0.31616</v>
      </c>
      <c r="S371" s="199">
        <v>0</v>
      </c>
      <c r="T371" s="200">
        <f>S371*H371</f>
        <v>0</v>
      </c>
      <c r="U371" s="33"/>
      <c r="V371" s="33"/>
      <c r="W371" s="33"/>
      <c r="X371" s="33"/>
      <c r="Y371" s="33"/>
      <c r="Z371" s="33"/>
      <c r="AA371" s="33"/>
      <c r="AB371" s="33"/>
      <c r="AC371" s="33"/>
      <c r="AD371" s="33"/>
      <c r="AE371" s="33"/>
      <c r="AR371" s="201" t="s">
        <v>556</v>
      </c>
      <c r="AT371" s="201" t="s">
        <v>553</v>
      </c>
      <c r="AU371" s="201" t="s">
        <v>85</v>
      </c>
      <c r="AY371" s="16" t="s">
        <v>133</v>
      </c>
      <c r="BE371" s="202">
        <f>IF(N371="základní",J371,0)</f>
        <v>0</v>
      </c>
      <c r="BF371" s="202">
        <f>IF(N371="snížená",J371,0)</f>
        <v>0</v>
      </c>
      <c r="BG371" s="202">
        <f>IF(N371="zákl. přenesená",J371,0)</f>
        <v>0</v>
      </c>
      <c r="BH371" s="202">
        <f>IF(N371="sníž. přenesená",J371,0)</f>
        <v>0</v>
      </c>
      <c r="BI371" s="202">
        <f>IF(N371="nulová",J371,0)</f>
        <v>0</v>
      </c>
      <c r="BJ371" s="16" t="s">
        <v>83</v>
      </c>
      <c r="BK371" s="202">
        <f>ROUND(I371*H371,2)</f>
        <v>0</v>
      </c>
      <c r="BL371" s="16" t="s">
        <v>556</v>
      </c>
      <c r="BM371" s="201" t="s">
        <v>615</v>
      </c>
    </row>
    <row r="372" spans="1:65" s="2" customFormat="1" ht="11.25">
      <c r="A372" s="33"/>
      <c r="B372" s="34"/>
      <c r="C372" s="35"/>
      <c r="D372" s="203" t="s">
        <v>143</v>
      </c>
      <c r="E372" s="35"/>
      <c r="F372" s="204" t="s">
        <v>614</v>
      </c>
      <c r="G372" s="35"/>
      <c r="H372" s="35"/>
      <c r="I372" s="205"/>
      <c r="J372" s="35"/>
      <c r="K372" s="35"/>
      <c r="L372" s="38"/>
      <c r="M372" s="206"/>
      <c r="N372" s="207"/>
      <c r="O372" s="70"/>
      <c r="P372" s="70"/>
      <c r="Q372" s="70"/>
      <c r="R372" s="70"/>
      <c r="S372" s="70"/>
      <c r="T372" s="71"/>
      <c r="U372" s="33"/>
      <c r="V372" s="33"/>
      <c r="W372" s="33"/>
      <c r="X372" s="33"/>
      <c r="Y372" s="33"/>
      <c r="Z372" s="33"/>
      <c r="AA372" s="33"/>
      <c r="AB372" s="33"/>
      <c r="AC372" s="33"/>
      <c r="AD372" s="33"/>
      <c r="AE372" s="33"/>
      <c r="AT372" s="16" t="s">
        <v>143</v>
      </c>
      <c r="AU372" s="16" t="s">
        <v>85</v>
      </c>
    </row>
    <row r="373" spans="1:65" s="2" customFormat="1" ht="16.5" customHeight="1">
      <c r="A373" s="33"/>
      <c r="B373" s="34"/>
      <c r="C373" s="231" t="s">
        <v>616</v>
      </c>
      <c r="D373" s="231" t="s">
        <v>553</v>
      </c>
      <c r="E373" s="232" t="s">
        <v>617</v>
      </c>
      <c r="F373" s="233" t="s">
        <v>618</v>
      </c>
      <c r="G373" s="234" t="s">
        <v>147</v>
      </c>
      <c r="H373" s="235">
        <v>608</v>
      </c>
      <c r="I373" s="236"/>
      <c r="J373" s="237">
        <f>ROUND(I373*H373,2)</f>
        <v>0</v>
      </c>
      <c r="K373" s="233" t="s">
        <v>140</v>
      </c>
      <c r="L373" s="238"/>
      <c r="M373" s="239" t="s">
        <v>1</v>
      </c>
      <c r="N373" s="240" t="s">
        <v>42</v>
      </c>
      <c r="O373" s="70"/>
      <c r="P373" s="199">
        <f>O373*H373</f>
        <v>0</v>
      </c>
      <c r="Q373" s="199">
        <v>9.0000000000000006E-5</v>
      </c>
      <c r="R373" s="199">
        <f>Q373*H373</f>
        <v>5.4720000000000005E-2</v>
      </c>
      <c r="S373" s="199">
        <v>0</v>
      </c>
      <c r="T373" s="200">
        <f>S373*H373</f>
        <v>0</v>
      </c>
      <c r="U373" s="33"/>
      <c r="V373" s="33"/>
      <c r="W373" s="33"/>
      <c r="X373" s="33"/>
      <c r="Y373" s="33"/>
      <c r="Z373" s="33"/>
      <c r="AA373" s="33"/>
      <c r="AB373" s="33"/>
      <c r="AC373" s="33"/>
      <c r="AD373" s="33"/>
      <c r="AE373" s="33"/>
      <c r="AR373" s="201" t="s">
        <v>556</v>
      </c>
      <c r="AT373" s="201" t="s">
        <v>553</v>
      </c>
      <c r="AU373" s="201" t="s">
        <v>85</v>
      </c>
      <c r="AY373" s="16" t="s">
        <v>133</v>
      </c>
      <c r="BE373" s="202">
        <f>IF(N373="základní",J373,0)</f>
        <v>0</v>
      </c>
      <c r="BF373" s="202">
        <f>IF(N373="snížená",J373,0)</f>
        <v>0</v>
      </c>
      <c r="BG373" s="202">
        <f>IF(N373="zákl. přenesená",J373,0)</f>
        <v>0</v>
      </c>
      <c r="BH373" s="202">
        <f>IF(N373="sníž. přenesená",J373,0)</f>
        <v>0</v>
      </c>
      <c r="BI373" s="202">
        <f>IF(N373="nulová",J373,0)</f>
        <v>0</v>
      </c>
      <c r="BJ373" s="16" t="s">
        <v>83</v>
      </c>
      <c r="BK373" s="202">
        <f>ROUND(I373*H373,2)</f>
        <v>0</v>
      </c>
      <c r="BL373" s="16" t="s">
        <v>556</v>
      </c>
      <c r="BM373" s="201" t="s">
        <v>619</v>
      </c>
    </row>
    <row r="374" spans="1:65" s="2" customFormat="1" ht="11.25">
      <c r="A374" s="33"/>
      <c r="B374" s="34"/>
      <c r="C374" s="35"/>
      <c r="D374" s="203" t="s">
        <v>143</v>
      </c>
      <c r="E374" s="35"/>
      <c r="F374" s="204" t="s">
        <v>618</v>
      </c>
      <c r="G374" s="35"/>
      <c r="H374" s="35"/>
      <c r="I374" s="205"/>
      <c r="J374" s="35"/>
      <c r="K374" s="35"/>
      <c r="L374" s="38"/>
      <c r="M374" s="206"/>
      <c r="N374" s="207"/>
      <c r="O374" s="70"/>
      <c r="P374" s="70"/>
      <c r="Q374" s="70"/>
      <c r="R374" s="70"/>
      <c r="S374" s="70"/>
      <c r="T374" s="71"/>
      <c r="U374" s="33"/>
      <c r="V374" s="33"/>
      <c r="W374" s="33"/>
      <c r="X374" s="33"/>
      <c r="Y374" s="33"/>
      <c r="Z374" s="33"/>
      <c r="AA374" s="33"/>
      <c r="AB374" s="33"/>
      <c r="AC374" s="33"/>
      <c r="AD374" s="33"/>
      <c r="AE374" s="33"/>
      <c r="AT374" s="16" t="s">
        <v>143</v>
      </c>
      <c r="AU374" s="16" t="s">
        <v>85</v>
      </c>
    </row>
    <row r="375" spans="1:65" s="2" customFormat="1" ht="16.5" customHeight="1">
      <c r="A375" s="33"/>
      <c r="B375" s="34"/>
      <c r="C375" s="231" t="s">
        <v>620</v>
      </c>
      <c r="D375" s="231" t="s">
        <v>553</v>
      </c>
      <c r="E375" s="232" t="s">
        <v>621</v>
      </c>
      <c r="F375" s="233" t="s">
        <v>622</v>
      </c>
      <c r="G375" s="234" t="s">
        <v>147</v>
      </c>
      <c r="H375" s="235">
        <v>152</v>
      </c>
      <c r="I375" s="236"/>
      <c r="J375" s="237">
        <f>ROUND(I375*H375,2)</f>
        <v>0</v>
      </c>
      <c r="K375" s="233" t="s">
        <v>140</v>
      </c>
      <c r="L375" s="238"/>
      <c r="M375" s="239" t="s">
        <v>1</v>
      </c>
      <c r="N375" s="240" t="s">
        <v>42</v>
      </c>
      <c r="O375" s="70"/>
      <c r="P375" s="199">
        <f>O375*H375</f>
        <v>0</v>
      </c>
      <c r="Q375" s="199">
        <v>1.8000000000000001E-4</v>
      </c>
      <c r="R375" s="199">
        <f>Q375*H375</f>
        <v>2.7360000000000002E-2</v>
      </c>
      <c r="S375" s="199">
        <v>0</v>
      </c>
      <c r="T375" s="200">
        <f>S375*H375</f>
        <v>0</v>
      </c>
      <c r="U375" s="33"/>
      <c r="V375" s="33"/>
      <c r="W375" s="33"/>
      <c r="X375" s="33"/>
      <c r="Y375" s="33"/>
      <c r="Z375" s="33"/>
      <c r="AA375" s="33"/>
      <c r="AB375" s="33"/>
      <c r="AC375" s="33"/>
      <c r="AD375" s="33"/>
      <c r="AE375" s="33"/>
      <c r="AR375" s="201" t="s">
        <v>556</v>
      </c>
      <c r="AT375" s="201" t="s">
        <v>553</v>
      </c>
      <c r="AU375" s="201" t="s">
        <v>85</v>
      </c>
      <c r="AY375" s="16" t="s">
        <v>133</v>
      </c>
      <c r="BE375" s="202">
        <f>IF(N375="základní",J375,0)</f>
        <v>0</v>
      </c>
      <c r="BF375" s="202">
        <f>IF(N375="snížená",J375,0)</f>
        <v>0</v>
      </c>
      <c r="BG375" s="202">
        <f>IF(N375="zákl. přenesená",J375,0)</f>
        <v>0</v>
      </c>
      <c r="BH375" s="202">
        <f>IF(N375="sníž. přenesená",J375,0)</f>
        <v>0</v>
      </c>
      <c r="BI375" s="202">
        <f>IF(N375="nulová",J375,0)</f>
        <v>0</v>
      </c>
      <c r="BJ375" s="16" t="s">
        <v>83</v>
      </c>
      <c r="BK375" s="202">
        <f>ROUND(I375*H375,2)</f>
        <v>0</v>
      </c>
      <c r="BL375" s="16" t="s">
        <v>556</v>
      </c>
      <c r="BM375" s="201" t="s">
        <v>623</v>
      </c>
    </row>
    <row r="376" spans="1:65" s="2" customFormat="1" ht="11.25">
      <c r="A376" s="33"/>
      <c r="B376" s="34"/>
      <c r="C376" s="35"/>
      <c r="D376" s="203" t="s">
        <v>143</v>
      </c>
      <c r="E376" s="35"/>
      <c r="F376" s="204" t="s">
        <v>622</v>
      </c>
      <c r="G376" s="35"/>
      <c r="H376" s="35"/>
      <c r="I376" s="205"/>
      <c r="J376" s="35"/>
      <c r="K376" s="35"/>
      <c r="L376" s="38"/>
      <c r="M376" s="206"/>
      <c r="N376" s="207"/>
      <c r="O376" s="70"/>
      <c r="P376" s="70"/>
      <c r="Q376" s="70"/>
      <c r="R376" s="70"/>
      <c r="S376" s="70"/>
      <c r="T376" s="71"/>
      <c r="U376" s="33"/>
      <c r="V376" s="33"/>
      <c r="W376" s="33"/>
      <c r="X376" s="33"/>
      <c r="Y376" s="33"/>
      <c r="Z376" s="33"/>
      <c r="AA376" s="33"/>
      <c r="AB376" s="33"/>
      <c r="AC376" s="33"/>
      <c r="AD376" s="33"/>
      <c r="AE376" s="33"/>
      <c r="AT376" s="16" t="s">
        <v>143</v>
      </c>
      <c r="AU376" s="16" t="s">
        <v>85</v>
      </c>
    </row>
    <row r="377" spans="1:65" s="2" customFormat="1" ht="16.5" customHeight="1">
      <c r="A377" s="33"/>
      <c r="B377" s="34"/>
      <c r="C377" s="231" t="s">
        <v>624</v>
      </c>
      <c r="D377" s="231" t="s">
        <v>553</v>
      </c>
      <c r="E377" s="232" t="s">
        <v>625</v>
      </c>
      <c r="F377" s="233" t="s">
        <v>626</v>
      </c>
      <c r="G377" s="234" t="s">
        <v>147</v>
      </c>
      <c r="H377" s="235">
        <v>152</v>
      </c>
      <c r="I377" s="236"/>
      <c r="J377" s="237">
        <f>ROUND(I377*H377,2)</f>
        <v>0</v>
      </c>
      <c r="K377" s="233" t="s">
        <v>140</v>
      </c>
      <c r="L377" s="238"/>
      <c r="M377" s="239" t="s">
        <v>1</v>
      </c>
      <c r="N377" s="240" t="s">
        <v>42</v>
      </c>
      <c r="O377" s="70"/>
      <c r="P377" s="199">
        <f>O377*H377</f>
        <v>0</v>
      </c>
      <c r="Q377" s="199">
        <v>9.0000000000000006E-5</v>
      </c>
      <c r="R377" s="199">
        <f>Q377*H377</f>
        <v>1.3680000000000001E-2</v>
      </c>
      <c r="S377" s="199">
        <v>0</v>
      </c>
      <c r="T377" s="200">
        <f>S377*H377</f>
        <v>0</v>
      </c>
      <c r="U377" s="33"/>
      <c r="V377" s="33"/>
      <c r="W377" s="33"/>
      <c r="X377" s="33"/>
      <c r="Y377" s="33"/>
      <c r="Z377" s="33"/>
      <c r="AA377" s="33"/>
      <c r="AB377" s="33"/>
      <c r="AC377" s="33"/>
      <c r="AD377" s="33"/>
      <c r="AE377" s="33"/>
      <c r="AR377" s="201" t="s">
        <v>556</v>
      </c>
      <c r="AT377" s="201" t="s">
        <v>553</v>
      </c>
      <c r="AU377" s="201" t="s">
        <v>85</v>
      </c>
      <c r="AY377" s="16" t="s">
        <v>133</v>
      </c>
      <c r="BE377" s="202">
        <f>IF(N377="základní",J377,0)</f>
        <v>0</v>
      </c>
      <c r="BF377" s="202">
        <f>IF(N377="snížená",J377,0)</f>
        <v>0</v>
      </c>
      <c r="BG377" s="202">
        <f>IF(N377="zákl. přenesená",J377,0)</f>
        <v>0</v>
      </c>
      <c r="BH377" s="202">
        <f>IF(N377="sníž. přenesená",J377,0)</f>
        <v>0</v>
      </c>
      <c r="BI377" s="202">
        <f>IF(N377="nulová",J377,0)</f>
        <v>0</v>
      </c>
      <c r="BJ377" s="16" t="s">
        <v>83</v>
      </c>
      <c r="BK377" s="202">
        <f>ROUND(I377*H377,2)</f>
        <v>0</v>
      </c>
      <c r="BL377" s="16" t="s">
        <v>556</v>
      </c>
      <c r="BM377" s="201" t="s">
        <v>627</v>
      </c>
    </row>
    <row r="378" spans="1:65" s="2" customFormat="1" ht="11.25">
      <c r="A378" s="33"/>
      <c r="B378" s="34"/>
      <c r="C378" s="35"/>
      <c r="D378" s="203" t="s">
        <v>143</v>
      </c>
      <c r="E378" s="35"/>
      <c r="F378" s="204" t="s">
        <v>626</v>
      </c>
      <c r="G378" s="35"/>
      <c r="H378" s="35"/>
      <c r="I378" s="205"/>
      <c r="J378" s="35"/>
      <c r="K378" s="35"/>
      <c r="L378" s="38"/>
      <c r="M378" s="206"/>
      <c r="N378" s="207"/>
      <c r="O378" s="70"/>
      <c r="P378" s="70"/>
      <c r="Q378" s="70"/>
      <c r="R378" s="70"/>
      <c r="S378" s="70"/>
      <c r="T378" s="71"/>
      <c r="U378" s="33"/>
      <c r="V378" s="33"/>
      <c r="W378" s="33"/>
      <c r="X378" s="33"/>
      <c r="Y378" s="33"/>
      <c r="Z378" s="33"/>
      <c r="AA378" s="33"/>
      <c r="AB378" s="33"/>
      <c r="AC378" s="33"/>
      <c r="AD378" s="33"/>
      <c r="AE378" s="33"/>
      <c r="AT378" s="16" t="s">
        <v>143</v>
      </c>
      <c r="AU378" s="16" t="s">
        <v>85</v>
      </c>
    </row>
    <row r="379" spans="1:65" s="2" customFormat="1" ht="16.5" customHeight="1">
      <c r="A379" s="33"/>
      <c r="B379" s="34"/>
      <c r="C379" s="231" t="s">
        <v>628</v>
      </c>
      <c r="D379" s="231" t="s">
        <v>553</v>
      </c>
      <c r="E379" s="232" t="s">
        <v>629</v>
      </c>
      <c r="F379" s="233" t="s">
        <v>630</v>
      </c>
      <c r="G379" s="234" t="s">
        <v>147</v>
      </c>
      <c r="H379" s="235">
        <v>8</v>
      </c>
      <c r="I379" s="236"/>
      <c r="J379" s="237">
        <f>ROUND(I379*H379,2)</f>
        <v>0</v>
      </c>
      <c r="K379" s="233" t="s">
        <v>140</v>
      </c>
      <c r="L379" s="238"/>
      <c r="M379" s="239" t="s">
        <v>1</v>
      </c>
      <c r="N379" s="240" t="s">
        <v>42</v>
      </c>
      <c r="O379" s="70"/>
      <c r="P379" s="199">
        <f>O379*H379</f>
        <v>0</v>
      </c>
      <c r="Q379" s="199">
        <v>9.1699999999999993E-3</v>
      </c>
      <c r="R379" s="199">
        <f>Q379*H379</f>
        <v>7.3359999999999995E-2</v>
      </c>
      <c r="S379" s="199">
        <v>0</v>
      </c>
      <c r="T379" s="200">
        <f>S379*H379</f>
        <v>0</v>
      </c>
      <c r="U379" s="33"/>
      <c r="V379" s="33"/>
      <c r="W379" s="33"/>
      <c r="X379" s="33"/>
      <c r="Y379" s="33"/>
      <c r="Z379" s="33"/>
      <c r="AA379" s="33"/>
      <c r="AB379" s="33"/>
      <c r="AC379" s="33"/>
      <c r="AD379" s="33"/>
      <c r="AE379" s="33"/>
      <c r="AR379" s="201" t="s">
        <v>556</v>
      </c>
      <c r="AT379" s="201" t="s">
        <v>553</v>
      </c>
      <c r="AU379" s="201" t="s">
        <v>85</v>
      </c>
      <c r="AY379" s="16" t="s">
        <v>133</v>
      </c>
      <c r="BE379" s="202">
        <f>IF(N379="základní",J379,0)</f>
        <v>0</v>
      </c>
      <c r="BF379" s="202">
        <f>IF(N379="snížená",J379,0)</f>
        <v>0</v>
      </c>
      <c r="BG379" s="202">
        <f>IF(N379="zákl. přenesená",J379,0)</f>
        <v>0</v>
      </c>
      <c r="BH379" s="202">
        <f>IF(N379="sníž. přenesená",J379,0)</f>
        <v>0</v>
      </c>
      <c r="BI379" s="202">
        <f>IF(N379="nulová",J379,0)</f>
        <v>0</v>
      </c>
      <c r="BJ379" s="16" t="s">
        <v>83</v>
      </c>
      <c r="BK379" s="202">
        <f>ROUND(I379*H379,2)</f>
        <v>0</v>
      </c>
      <c r="BL379" s="16" t="s">
        <v>556</v>
      </c>
      <c r="BM379" s="201" t="s">
        <v>631</v>
      </c>
    </row>
    <row r="380" spans="1:65" s="2" customFormat="1" ht="11.25">
      <c r="A380" s="33"/>
      <c r="B380" s="34"/>
      <c r="C380" s="35"/>
      <c r="D380" s="203" t="s">
        <v>143</v>
      </c>
      <c r="E380" s="35"/>
      <c r="F380" s="204" t="s">
        <v>630</v>
      </c>
      <c r="G380" s="35"/>
      <c r="H380" s="35"/>
      <c r="I380" s="205"/>
      <c r="J380" s="35"/>
      <c r="K380" s="35"/>
      <c r="L380" s="38"/>
      <c r="M380" s="206"/>
      <c r="N380" s="207"/>
      <c r="O380" s="70"/>
      <c r="P380" s="70"/>
      <c r="Q380" s="70"/>
      <c r="R380" s="70"/>
      <c r="S380" s="70"/>
      <c r="T380" s="71"/>
      <c r="U380" s="33"/>
      <c r="V380" s="33"/>
      <c r="W380" s="33"/>
      <c r="X380" s="33"/>
      <c r="Y380" s="33"/>
      <c r="Z380" s="33"/>
      <c r="AA380" s="33"/>
      <c r="AB380" s="33"/>
      <c r="AC380" s="33"/>
      <c r="AD380" s="33"/>
      <c r="AE380" s="33"/>
      <c r="AT380" s="16" t="s">
        <v>143</v>
      </c>
      <c r="AU380" s="16" t="s">
        <v>85</v>
      </c>
    </row>
    <row r="381" spans="1:65" s="2" customFormat="1" ht="16.5" customHeight="1">
      <c r="A381" s="33"/>
      <c r="B381" s="34"/>
      <c r="C381" s="231" t="s">
        <v>632</v>
      </c>
      <c r="D381" s="231" t="s">
        <v>553</v>
      </c>
      <c r="E381" s="232" t="s">
        <v>633</v>
      </c>
      <c r="F381" s="233" t="s">
        <v>634</v>
      </c>
      <c r="G381" s="234" t="s">
        <v>147</v>
      </c>
      <c r="H381" s="235">
        <v>16</v>
      </c>
      <c r="I381" s="236"/>
      <c r="J381" s="237">
        <f>ROUND(I381*H381,2)</f>
        <v>0</v>
      </c>
      <c r="K381" s="233" t="s">
        <v>140</v>
      </c>
      <c r="L381" s="238"/>
      <c r="M381" s="239" t="s">
        <v>1</v>
      </c>
      <c r="N381" s="240" t="s">
        <v>42</v>
      </c>
      <c r="O381" s="70"/>
      <c r="P381" s="199">
        <f>O381*H381</f>
        <v>0</v>
      </c>
      <c r="Q381" s="199">
        <v>5.2999999999999998E-4</v>
      </c>
      <c r="R381" s="199">
        <f>Q381*H381</f>
        <v>8.4799999999999997E-3</v>
      </c>
      <c r="S381" s="199">
        <v>0</v>
      </c>
      <c r="T381" s="200">
        <f>S381*H381</f>
        <v>0</v>
      </c>
      <c r="U381" s="33"/>
      <c r="V381" s="33"/>
      <c r="W381" s="33"/>
      <c r="X381" s="33"/>
      <c r="Y381" s="33"/>
      <c r="Z381" s="33"/>
      <c r="AA381" s="33"/>
      <c r="AB381" s="33"/>
      <c r="AC381" s="33"/>
      <c r="AD381" s="33"/>
      <c r="AE381" s="33"/>
      <c r="AR381" s="201" t="s">
        <v>556</v>
      </c>
      <c r="AT381" s="201" t="s">
        <v>553</v>
      </c>
      <c r="AU381" s="201" t="s">
        <v>85</v>
      </c>
      <c r="AY381" s="16" t="s">
        <v>133</v>
      </c>
      <c r="BE381" s="202">
        <f>IF(N381="základní",J381,0)</f>
        <v>0</v>
      </c>
      <c r="BF381" s="202">
        <f>IF(N381="snížená",J381,0)</f>
        <v>0</v>
      </c>
      <c r="BG381" s="202">
        <f>IF(N381="zákl. přenesená",J381,0)</f>
        <v>0</v>
      </c>
      <c r="BH381" s="202">
        <f>IF(N381="sníž. přenesená",J381,0)</f>
        <v>0</v>
      </c>
      <c r="BI381" s="202">
        <f>IF(N381="nulová",J381,0)</f>
        <v>0</v>
      </c>
      <c r="BJ381" s="16" t="s">
        <v>83</v>
      </c>
      <c r="BK381" s="202">
        <f>ROUND(I381*H381,2)</f>
        <v>0</v>
      </c>
      <c r="BL381" s="16" t="s">
        <v>556</v>
      </c>
      <c r="BM381" s="201" t="s">
        <v>635</v>
      </c>
    </row>
    <row r="382" spans="1:65" s="2" customFormat="1" ht="11.25">
      <c r="A382" s="33"/>
      <c r="B382" s="34"/>
      <c r="C382" s="35"/>
      <c r="D382" s="203" t="s">
        <v>143</v>
      </c>
      <c r="E382" s="35"/>
      <c r="F382" s="204" t="s">
        <v>634</v>
      </c>
      <c r="G382" s="35"/>
      <c r="H382" s="35"/>
      <c r="I382" s="205"/>
      <c r="J382" s="35"/>
      <c r="K382" s="35"/>
      <c r="L382" s="38"/>
      <c r="M382" s="206"/>
      <c r="N382" s="207"/>
      <c r="O382" s="70"/>
      <c r="P382" s="70"/>
      <c r="Q382" s="70"/>
      <c r="R382" s="70"/>
      <c r="S382" s="70"/>
      <c r="T382" s="71"/>
      <c r="U382" s="33"/>
      <c r="V382" s="33"/>
      <c r="W382" s="33"/>
      <c r="X382" s="33"/>
      <c r="Y382" s="33"/>
      <c r="Z382" s="33"/>
      <c r="AA382" s="33"/>
      <c r="AB382" s="33"/>
      <c r="AC382" s="33"/>
      <c r="AD382" s="33"/>
      <c r="AE382" s="33"/>
      <c r="AT382" s="16" t="s">
        <v>143</v>
      </c>
      <c r="AU382" s="16" t="s">
        <v>85</v>
      </c>
    </row>
    <row r="383" spans="1:65" s="2" customFormat="1" ht="16.5" customHeight="1">
      <c r="A383" s="33"/>
      <c r="B383" s="34"/>
      <c r="C383" s="231" t="s">
        <v>636</v>
      </c>
      <c r="D383" s="231" t="s">
        <v>553</v>
      </c>
      <c r="E383" s="232" t="s">
        <v>637</v>
      </c>
      <c r="F383" s="233" t="s">
        <v>638</v>
      </c>
      <c r="G383" s="234" t="s">
        <v>147</v>
      </c>
      <c r="H383" s="235">
        <v>16</v>
      </c>
      <c r="I383" s="236"/>
      <c r="J383" s="237">
        <f>ROUND(I383*H383,2)</f>
        <v>0</v>
      </c>
      <c r="K383" s="233" t="s">
        <v>140</v>
      </c>
      <c r="L383" s="238"/>
      <c r="M383" s="239" t="s">
        <v>1</v>
      </c>
      <c r="N383" s="240" t="s">
        <v>42</v>
      </c>
      <c r="O383" s="70"/>
      <c r="P383" s="199">
        <f>O383*H383</f>
        <v>0</v>
      </c>
      <c r="Q383" s="199">
        <v>1.4999999999999999E-4</v>
      </c>
      <c r="R383" s="199">
        <f>Q383*H383</f>
        <v>2.3999999999999998E-3</v>
      </c>
      <c r="S383" s="199">
        <v>0</v>
      </c>
      <c r="T383" s="200">
        <f>S383*H383</f>
        <v>0</v>
      </c>
      <c r="U383" s="33"/>
      <c r="V383" s="33"/>
      <c r="W383" s="33"/>
      <c r="X383" s="33"/>
      <c r="Y383" s="33"/>
      <c r="Z383" s="33"/>
      <c r="AA383" s="33"/>
      <c r="AB383" s="33"/>
      <c r="AC383" s="33"/>
      <c r="AD383" s="33"/>
      <c r="AE383" s="33"/>
      <c r="AR383" s="201" t="s">
        <v>556</v>
      </c>
      <c r="AT383" s="201" t="s">
        <v>553</v>
      </c>
      <c r="AU383" s="201" t="s">
        <v>85</v>
      </c>
      <c r="AY383" s="16" t="s">
        <v>133</v>
      </c>
      <c r="BE383" s="202">
        <f>IF(N383="základní",J383,0)</f>
        <v>0</v>
      </c>
      <c r="BF383" s="202">
        <f>IF(N383="snížená",J383,0)</f>
        <v>0</v>
      </c>
      <c r="BG383" s="202">
        <f>IF(N383="zákl. přenesená",J383,0)</f>
        <v>0</v>
      </c>
      <c r="BH383" s="202">
        <f>IF(N383="sníž. přenesená",J383,0)</f>
        <v>0</v>
      </c>
      <c r="BI383" s="202">
        <f>IF(N383="nulová",J383,0)</f>
        <v>0</v>
      </c>
      <c r="BJ383" s="16" t="s">
        <v>83</v>
      </c>
      <c r="BK383" s="202">
        <f>ROUND(I383*H383,2)</f>
        <v>0</v>
      </c>
      <c r="BL383" s="16" t="s">
        <v>556</v>
      </c>
      <c r="BM383" s="201" t="s">
        <v>639</v>
      </c>
    </row>
    <row r="384" spans="1:65" s="2" customFormat="1" ht="11.25">
      <c r="A384" s="33"/>
      <c r="B384" s="34"/>
      <c r="C384" s="35"/>
      <c r="D384" s="203" t="s">
        <v>143</v>
      </c>
      <c r="E384" s="35"/>
      <c r="F384" s="204" t="s">
        <v>638</v>
      </c>
      <c r="G384" s="35"/>
      <c r="H384" s="35"/>
      <c r="I384" s="205"/>
      <c r="J384" s="35"/>
      <c r="K384" s="35"/>
      <c r="L384" s="38"/>
      <c r="M384" s="206"/>
      <c r="N384" s="207"/>
      <c r="O384" s="70"/>
      <c r="P384" s="70"/>
      <c r="Q384" s="70"/>
      <c r="R384" s="70"/>
      <c r="S384" s="70"/>
      <c r="T384" s="71"/>
      <c r="U384" s="33"/>
      <c r="V384" s="33"/>
      <c r="W384" s="33"/>
      <c r="X384" s="33"/>
      <c r="Y384" s="33"/>
      <c r="Z384" s="33"/>
      <c r="AA384" s="33"/>
      <c r="AB384" s="33"/>
      <c r="AC384" s="33"/>
      <c r="AD384" s="33"/>
      <c r="AE384" s="33"/>
      <c r="AT384" s="16" t="s">
        <v>143</v>
      </c>
      <c r="AU384" s="16" t="s">
        <v>85</v>
      </c>
    </row>
    <row r="385" spans="1:65" s="2" customFormat="1" ht="16.5" customHeight="1">
      <c r="A385" s="33"/>
      <c r="B385" s="34"/>
      <c r="C385" s="231" t="s">
        <v>640</v>
      </c>
      <c r="D385" s="231" t="s">
        <v>553</v>
      </c>
      <c r="E385" s="232" t="s">
        <v>617</v>
      </c>
      <c r="F385" s="233" t="s">
        <v>618</v>
      </c>
      <c r="G385" s="234" t="s">
        <v>147</v>
      </c>
      <c r="H385" s="235">
        <v>16</v>
      </c>
      <c r="I385" s="236"/>
      <c r="J385" s="237">
        <f>ROUND(I385*H385,2)</f>
        <v>0</v>
      </c>
      <c r="K385" s="233" t="s">
        <v>140</v>
      </c>
      <c r="L385" s="238"/>
      <c r="M385" s="239" t="s">
        <v>1</v>
      </c>
      <c r="N385" s="240" t="s">
        <v>42</v>
      </c>
      <c r="O385" s="70"/>
      <c r="P385" s="199">
        <f>O385*H385</f>
        <v>0</v>
      </c>
      <c r="Q385" s="199">
        <v>9.0000000000000006E-5</v>
      </c>
      <c r="R385" s="199">
        <f>Q385*H385</f>
        <v>1.4400000000000001E-3</v>
      </c>
      <c r="S385" s="199">
        <v>0</v>
      </c>
      <c r="T385" s="200">
        <f>S385*H385</f>
        <v>0</v>
      </c>
      <c r="U385" s="33"/>
      <c r="V385" s="33"/>
      <c r="W385" s="33"/>
      <c r="X385" s="33"/>
      <c r="Y385" s="33"/>
      <c r="Z385" s="33"/>
      <c r="AA385" s="33"/>
      <c r="AB385" s="33"/>
      <c r="AC385" s="33"/>
      <c r="AD385" s="33"/>
      <c r="AE385" s="33"/>
      <c r="AR385" s="201" t="s">
        <v>556</v>
      </c>
      <c r="AT385" s="201" t="s">
        <v>553</v>
      </c>
      <c r="AU385" s="201" t="s">
        <v>85</v>
      </c>
      <c r="AY385" s="16" t="s">
        <v>133</v>
      </c>
      <c r="BE385" s="202">
        <f>IF(N385="základní",J385,0)</f>
        <v>0</v>
      </c>
      <c r="BF385" s="202">
        <f>IF(N385="snížená",J385,0)</f>
        <v>0</v>
      </c>
      <c r="BG385" s="202">
        <f>IF(N385="zákl. přenesená",J385,0)</f>
        <v>0</v>
      </c>
      <c r="BH385" s="202">
        <f>IF(N385="sníž. přenesená",J385,0)</f>
        <v>0</v>
      </c>
      <c r="BI385" s="202">
        <f>IF(N385="nulová",J385,0)</f>
        <v>0</v>
      </c>
      <c r="BJ385" s="16" t="s">
        <v>83</v>
      </c>
      <c r="BK385" s="202">
        <f>ROUND(I385*H385,2)</f>
        <v>0</v>
      </c>
      <c r="BL385" s="16" t="s">
        <v>556</v>
      </c>
      <c r="BM385" s="201" t="s">
        <v>641</v>
      </c>
    </row>
    <row r="386" spans="1:65" s="2" customFormat="1" ht="11.25">
      <c r="A386" s="33"/>
      <c r="B386" s="34"/>
      <c r="C386" s="35"/>
      <c r="D386" s="203" t="s">
        <v>143</v>
      </c>
      <c r="E386" s="35"/>
      <c r="F386" s="204" t="s">
        <v>618</v>
      </c>
      <c r="G386" s="35"/>
      <c r="H386" s="35"/>
      <c r="I386" s="205"/>
      <c r="J386" s="35"/>
      <c r="K386" s="35"/>
      <c r="L386" s="38"/>
      <c r="M386" s="206"/>
      <c r="N386" s="207"/>
      <c r="O386" s="70"/>
      <c r="P386" s="70"/>
      <c r="Q386" s="70"/>
      <c r="R386" s="70"/>
      <c r="S386" s="70"/>
      <c r="T386" s="71"/>
      <c r="U386" s="33"/>
      <c r="V386" s="33"/>
      <c r="W386" s="33"/>
      <c r="X386" s="33"/>
      <c r="Y386" s="33"/>
      <c r="Z386" s="33"/>
      <c r="AA386" s="33"/>
      <c r="AB386" s="33"/>
      <c r="AC386" s="33"/>
      <c r="AD386" s="33"/>
      <c r="AE386" s="33"/>
      <c r="AT386" s="16" t="s">
        <v>143</v>
      </c>
      <c r="AU386" s="16" t="s">
        <v>85</v>
      </c>
    </row>
    <row r="387" spans="1:65" s="2" customFormat="1" ht="16.5" customHeight="1">
      <c r="A387" s="33"/>
      <c r="B387" s="34"/>
      <c r="C387" s="231" t="s">
        <v>642</v>
      </c>
      <c r="D387" s="231" t="s">
        <v>553</v>
      </c>
      <c r="E387" s="232" t="s">
        <v>643</v>
      </c>
      <c r="F387" s="233" t="s">
        <v>644</v>
      </c>
      <c r="G387" s="234" t="s">
        <v>187</v>
      </c>
      <c r="H387" s="235">
        <v>2194.2139999999999</v>
      </c>
      <c r="I387" s="236"/>
      <c r="J387" s="237">
        <f>ROUND(I387*H387,2)</f>
        <v>0</v>
      </c>
      <c r="K387" s="233" t="s">
        <v>140</v>
      </c>
      <c r="L387" s="238"/>
      <c r="M387" s="239" t="s">
        <v>1</v>
      </c>
      <c r="N387" s="240" t="s">
        <v>42</v>
      </c>
      <c r="O387" s="70"/>
      <c r="P387" s="199">
        <f>O387*H387</f>
        <v>0</v>
      </c>
      <c r="Q387" s="199">
        <v>4.0000000000000002E-4</v>
      </c>
      <c r="R387" s="199">
        <f>Q387*H387</f>
        <v>0.87768560000000007</v>
      </c>
      <c r="S387" s="199">
        <v>0</v>
      </c>
      <c r="T387" s="200">
        <f>S387*H387</f>
        <v>0</v>
      </c>
      <c r="U387" s="33"/>
      <c r="V387" s="33"/>
      <c r="W387" s="33"/>
      <c r="X387" s="33"/>
      <c r="Y387" s="33"/>
      <c r="Z387" s="33"/>
      <c r="AA387" s="33"/>
      <c r="AB387" s="33"/>
      <c r="AC387" s="33"/>
      <c r="AD387" s="33"/>
      <c r="AE387" s="33"/>
      <c r="AR387" s="201" t="s">
        <v>556</v>
      </c>
      <c r="AT387" s="201" t="s">
        <v>553</v>
      </c>
      <c r="AU387" s="201" t="s">
        <v>85</v>
      </c>
      <c r="AY387" s="16" t="s">
        <v>133</v>
      </c>
      <c r="BE387" s="202">
        <f>IF(N387="základní",J387,0)</f>
        <v>0</v>
      </c>
      <c r="BF387" s="202">
        <f>IF(N387="snížená",J387,0)</f>
        <v>0</v>
      </c>
      <c r="BG387" s="202">
        <f>IF(N387="zákl. přenesená",J387,0)</f>
        <v>0</v>
      </c>
      <c r="BH387" s="202">
        <f>IF(N387="sníž. přenesená",J387,0)</f>
        <v>0</v>
      </c>
      <c r="BI387" s="202">
        <f>IF(N387="nulová",J387,0)</f>
        <v>0</v>
      </c>
      <c r="BJ387" s="16" t="s">
        <v>83</v>
      </c>
      <c r="BK387" s="202">
        <f>ROUND(I387*H387,2)</f>
        <v>0</v>
      </c>
      <c r="BL387" s="16" t="s">
        <v>556</v>
      </c>
      <c r="BM387" s="201" t="s">
        <v>645</v>
      </c>
    </row>
    <row r="388" spans="1:65" s="2" customFormat="1" ht="11.25">
      <c r="A388" s="33"/>
      <c r="B388" s="34"/>
      <c r="C388" s="35"/>
      <c r="D388" s="203" t="s">
        <v>143</v>
      </c>
      <c r="E388" s="35"/>
      <c r="F388" s="204" t="s">
        <v>644</v>
      </c>
      <c r="G388" s="35"/>
      <c r="H388" s="35"/>
      <c r="I388" s="205"/>
      <c r="J388" s="35"/>
      <c r="K388" s="35"/>
      <c r="L388" s="38"/>
      <c r="M388" s="206"/>
      <c r="N388" s="207"/>
      <c r="O388" s="70"/>
      <c r="P388" s="70"/>
      <c r="Q388" s="70"/>
      <c r="R388" s="70"/>
      <c r="S388" s="70"/>
      <c r="T388" s="71"/>
      <c r="U388" s="33"/>
      <c r="V388" s="33"/>
      <c r="W388" s="33"/>
      <c r="X388" s="33"/>
      <c r="Y388" s="33"/>
      <c r="Z388" s="33"/>
      <c r="AA388" s="33"/>
      <c r="AB388" s="33"/>
      <c r="AC388" s="33"/>
      <c r="AD388" s="33"/>
      <c r="AE388" s="33"/>
      <c r="AT388" s="16" t="s">
        <v>143</v>
      </c>
      <c r="AU388" s="16" t="s">
        <v>85</v>
      </c>
    </row>
    <row r="389" spans="1:65" s="13" customFormat="1" ht="11.25">
      <c r="B389" s="209"/>
      <c r="C389" s="210"/>
      <c r="D389" s="203" t="s">
        <v>173</v>
      </c>
      <c r="E389" s="211" t="s">
        <v>1</v>
      </c>
      <c r="F389" s="212" t="s">
        <v>646</v>
      </c>
      <c r="G389" s="210"/>
      <c r="H389" s="213">
        <v>2194.2139999999999</v>
      </c>
      <c r="I389" s="214"/>
      <c r="J389" s="210"/>
      <c r="K389" s="210"/>
      <c r="L389" s="215"/>
      <c r="M389" s="216"/>
      <c r="N389" s="217"/>
      <c r="O389" s="217"/>
      <c r="P389" s="217"/>
      <c r="Q389" s="217"/>
      <c r="R389" s="217"/>
      <c r="S389" s="217"/>
      <c r="T389" s="218"/>
      <c r="AT389" s="219" t="s">
        <v>173</v>
      </c>
      <c r="AU389" s="219" t="s">
        <v>85</v>
      </c>
      <c r="AV389" s="13" t="s">
        <v>85</v>
      </c>
      <c r="AW389" s="13" t="s">
        <v>34</v>
      </c>
      <c r="AX389" s="13" t="s">
        <v>83</v>
      </c>
      <c r="AY389" s="219" t="s">
        <v>133</v>
      </c>
    </row>
    <row r="390" spans="1:65" s="2" customFormat="1" ht="16.5" customHeight="1">
      <c r="A390" s="33"/>
      <c r="B390" s="34"/>
      <c r="C390" s="231" t="s">
        <v>647</v>
      </c>
      <c r="D390" s="231" t="s">
        <v>553</v>
      </c>
      <c r="E390" s="232" t="s">
        <v>648</v>
      </c>
      <c r="F390" s="233" t="s">
        <v>649</v>
      </c>
      <c r="G390" s="234" t="s">
        <v>187</v>
      </c>
      <c r="H390" s="235">
        <v>852.26400000000001</v>
      </c>
      <c r="I390" s="236"/>
      <c r="J390" s="237">
        <f>ROUND(I390*H390,2)</f>
        <v>0</v>
      </c>
      <c r="K390" s="233" t="s">
        <v>140</v>
      </c>
      <c r="L390" s="238"/>
      <c r="M390" s="239" t="s">
        <v>1</v>
      </c>
      <c r="N390" s="240" t="s">
        <v>42</v>
      </c>
      <c r="O390" s="70"/>
      <c r="P390" s="199">
        <f>O390*H390</f>
        <v>0</v>
      </c>
      <c r="Q390" s="199">
        <v>5.0000000000000001E-4</v>
      </c>
      <c r="R390" s="199">
        <f>Q390*H390</f>
        <v>0.42613200000000001</v>
      </c>
      <c r="S390" s="199">
        <v>0</v>
      </c>
      <c r="T390" s="200">
        <f>S390*H390</f>
        <v>0</v>
      </c>
      <c r="U390" s="33"/>
      <c r="V390" s="33"/>
      <c r="W390" s="33"/>
      <c r="X390" s="33"/>
      <c r="Y390" s="33"/>
      <c r="Z390" s="33"/>
      <c r="AA390" s="33"/>
      <c r="AB390" s="33"/>
      <c r="AC390" s="33"/>
      <c r="AD390" s="33"/>
      <c r="AE390" s="33"/>
      <c r="AR390" s="201" t="s">
        <v>556</v>
      </c>
      <c r="AT390" s="201" t="s">
        <v>553</v>
      </c>
      <c r="AU390" s="201" t="s">
        <v>85</v>
      </c>
      <c r="AY390" s="16" t="s">
        <v>133</v>
      </c>
      <c r="BE390" s="202">
        <f>IF(N390="základní",J390,0)</f>
        <v>0</v>
      </c>
      <c r="BF390" s="202">
        <f>IF(N390="snížená",J390,0)</f>
        <v>0</v>
      </c>
      <c r="BG390" s="202">
        <f>IF(N390="zákl. přenesená",J390,0)</f>
        <v>0</v>
      </c>
      <c r="BH390" s="202">
        <f>IF(N390="sníž. přenesená",J390,0)</f>
        <v>0</v>
      </c>
      <c r="BI390" s="202">
        <f>IF(N390="nulová",J390,0)</f>
        <v>0</v>
      </c>
      <c r="BJ390" s="16" t="s">
        <v>83</v>
      </c>
      <c r="BK390" s="202">
        <f>ROUND(I390*H390,2)</f>
        <v>0</v>
      </c>
      <c r="BL390" s="16" t="s">
        <v>556</v>
      </c>
      <c r="BM390" s="201" t="s">
        <v>650</v>
      </c>
    </row>
    <row r="391" spans="1:65" s="2" customFormat="1" ht="11.25">
      <c r="A391" s="33"/>
      <c r="B391" s="34"/>
      <c r="C391" s="35"/>
      <c r="D391" s="203" t="s">
        <v>143</v>
      </c>
      <c r="E391" s="35"/>
      <c r="F391" s="204" t="s">
        <v>649</v>
      </c>
      <c r="G391" s="35"/>
      <c r="H391" s="35"/>
      <c r="I391" s="205"/>
      <c r="J391" s="35"/>
      <c r="K391" s="35"/>
      <c r="L391" s="38"/>
      <c r="M391" s="206"/>
      <c r="N391" s="207"/>
      <c r="O391" s="70"/>
      <c r="P391" s="70"/>
      <c r="Q391" s="70"/>
      <c r="R391" s="70"/>
      <c r="S391" s="70"/>
      <c r="T391" s="71"/>
      <c r="U391" s="33"/>
      <c r="V391" s="33"/>
      <c r="W391" s="33"/>
      <c r="X391" s="33"/>
      <c r="Y391" s="33"/>
      <c r="Z391" s="33"/>
      <c r="AA391" s="33"/>
      <c r="AB391" s="33"/>
      <c r="AC391" s="33"/>
      <c r="AD391" s="33"/>
      <c r="AE391" s="33"/>
      <c r="AT391" s="16" t="s">
        <v>143</v>
      </c>
      <c r="AU391" s="16" t="s">
        <v>85</v>
      </c>
    </row>
    <row r="392" spans="1:65" s="13" customFormat="1" ht="11.25">
      <c r="B392" s="209"/>
      <c r="C392" s="210"/>
      <c r="D392" s="203" t="s">
        <v>173</v>
      </c>
      <c r="E392" s="211" t="s">
        <v>1</v>
      </c>
      <c r="F392" s="212" t="s">
        <v>651</v>
      </c>
      <c r="G392" s="210"/>
      <c r="H392" s="213">
        <v>852.26400000000001</v>
      </c>
      <c r="I392" s="214"/>
      <c r="J392" s="210"/>
      <c r="K392" s="210"/>
      <c r="L392" s="215"/>
      <c r="M392" s="216"/>
      <c r="N392" s="217"/>
      <c r="O392" s="217"/>
      <c r="P392" s="217"/>
      <c r="Q392" s="217"/>
      <c r="R392" s="217"/>
      <c r="S392" s="217"/>
      <c r="T392" s="218"/>
      <c r="AT392" s="219" t="s">
        <v>173</v>
      </c>
      <c r="AU392" s="219" t="s">
        <v>85</v>
      </c>
      <c r="AV392" s="13" t="s">
        <v>85</v>
      </c>
      <c r="AW392" s="13" t="s">
        <v>34</v>
      </c>
      <c r="AX392" s="13" t="s">
        <v>83</v>
      </c>
      <c r="AY392" s="219" t="s">
        <v>133</v>
      </c>
    </row>
    <row r="393" spans="1:65" s="2" customFormat="1" ht="16.5" customHeight="1">
      <c r="A393" s="33"/>
      <c r="B393" s="34"/>
      <c r="C393" s="231" t="s">
        <v>652</v>
      </c>
      <c r="D393" s="231" t="s">
        <v>553</v>
      </c>
      <c r="E393" s="232" t="s">
        <v>653</v>
      </c>
      <c r="F393" s="233" t="s">
        <v>654</v>
      </c>
      <c r="G393" s="234" t="s">
        <v>170</v>
      </c>
      <c r="H393" s="235">
        <v>1467.598</v>
      </c>
      <c r="I393" s="236"/>
      <c r="J393" s="237">
        <f>ROUND(I393*H393,2)</f>
        <v>0</v>
      </c>
      <c r="K393" s="233" t="s">
        <v>140</v>
      </c>
      <c r="L393" s="238"/>
      <c r="M393" s="239" t="s">
        <v>1</v>
      </c>
      <c r="N393" s="240" t="s">
        <v>42</v>
      </c>
      <c r="O393" s="70"/>
      <c r="P393" s="199">
        <f>O393*H393</f>
        <v>0</v>
      </c>
      <c r="Q393" s="199">
        <v>1</v>
      </c>
      <c r="R393" s="199">
        <f>Q393*H393</f>
        <v>1467.598</v>
      </c>
      <c r="S393" s="199">
        <v>0</v>
      </c>
      <c r="T393" s="200">
        <f>S393*H393</f>
        <v>0</v>
      </c>
      <c r="U393" s="33"/>
      <c r="V393" s="33"/>
      <c r="W393" s="33"/>
      <c r="X393" s="33"/>
      <c r="Y393" s="33"/>
      <c r="Z393" s="33"/>
      <c r="AA393" s="33"/>
      <c r="AB393" s="33"/>
      <c r="AC393" s="33"/>
      <c r="AD393" s="33"/>
      <c r="AE393" s="33"/>
      <c r="AR393" s="201" t="s">
        <v>556</v>
      </c>
      <c r="AT393" s="201" t="s">
        <v>553</v>
      </c>
      <c r="AU393" s="201" t="s">
        <v>85</v>
      </c>
      <c r="AY393" s="16" t="s">
        <v>133</v>
      </c>
      <c r="BE393" s="202">
        <f>IF(N393="základní",J393,0)</f>
        <v>0</v>
      </c>
      <c r="BF393" s="202">
        <f>IF(N393="snížená",J393,0)</f>
        <v>0</v>
      </c>
      <c r="BG393" s="202">
        <f>IF(N393="zákl. přenesená",J393,0)</f>
        <v>0</v>
      </c>
      <c r="BH393" s="202">
        <f>IF(N393="sníž. přenesená",J393,0)</f>
        <v>0</v>
      </c>
      <c r="BI393" s="202">
        <f>IF(N393="nulová",J393,0)</f>
        <v>0</v>
      </c>
      <c r="BJ393" s="16" t="s">
        <v>83</v>
      </c>
      <c r="BK393" s="202">
        <f>ROUND(I393*H393,2)</f>
        <v>0</v>
      </c>
      <c r="BL393" s="16" t="s">
        <v>556</v>
      </c>
      <c r="BM393" s="201" t="s">
        <v>655</v>
      </c>
    </row>
    <row r="394" spans="1:65" s="2" customFormat="1" ht="11.25">
      <c r="A394" s="33"/>
      <c r="B394" s="34"/>
      <c r="C394" s="35"/>
      <c r="D394" s="203" t="s">
        <v>143</v>
      </c>
      <c r="E394" s="35"/>
      <c r="F394" s="204" t="s">
        <v>654</v>
      </c>
      <c r="G394" s="35"/>
      <c r="H394" s="35"/>
      <c r="I394" s="205"/>
      <c r="J394" s="35"/>
      <c r="K394" s="35"/>
      <c r="L394" s="38"/>
      <c r="M394" s="206"/>
      <c r="N394" s="207"/>
      <c r="O394" s="70"/>
      <c r="P394" s="70"/>
      <c r="Q394" s="70"/>
      <c r="R394" s="70"/>
      <c r="S394" s="70"/>
      <c r="T394" s="71"/>
      <c r="U394" s="33"/>
      <c r="V394" s="33"/>
      <c r="W394" s="33"/>
      <c r="X394" s="33"/>
      <c r="Y394" s="33"/>
      <c r="Z394" s="33"/>
      <c r="AA394" s="33"/>
      <c r="AB394" s="33"/>
      <c r="AC394" s="33"/>
      <c r="AD394" s="33"/>
      <c r="AE394" s="33"/>
      <c r="AT394" s="16" t="s">
        <v>143</v>
      </c>
      <c r="AU394" s="16" t="s">
        <v>85</v>
      </c>
    </row>
    <row r="395" spans="1:65" s="13" customFormat="1" ht="11.25">
      <c r="B395" s="209"/>
      <c r="C395" s="210"/>
      <c r="D395" s="203" t="s">
        <v>173</v>
      </c>
      <c r="E395" s="211" t="s">
        <v>1</v>
      </c>
      <c r="F395" s="212" t="s">
        <v>656</v>
      </c>
      <c r="G395" s="210"/>
      <c r="H395" s="213">
        <v>1467.598</v>
      </c>
      <c r="I395" s="214"/>
      <c r="J395" s="210"/>
      <c r="K395" s="210"/>
      <c r="L395" s="215"/>
      <c r="M395" s="216"/>
      <c r="N395" s="217"/>
      <c r="O395" s="217"/>
      <c r="P395" s="217"/>
      <c r="Q395" s="217"/>
      <c r="R395" s="217"/>
      <c r="S395" s="217"/>
      <c r="T395" s="218"/>
      <c r="AT395" s="219" t="s">
        <v>173</v>
      </c>
      <c r="AU395" s="219" t="s">
        <v>85</v>
      </c>
      <c r="AV395" s="13" t="s">
        <v>85</v>
      </c>
      <c r="AW395" s="13" t="s">
        <v>34</v>
      </c>
      <c r="AX395" s="13" t="s">
        <v>83</v>
      </c>
      <c r="AY395" s="219" t="s">
        <v>133</v>
      </c>
    </row>
    <row r="396" spans="1:65" s="2" customFormat="1" ht="16.5" customHeight="1">
      <c r="A396" s="33"/>
      <c r="B396" s="34"/>
      <c r="C396" s="231" t="s">
        <v>657</v>
      </c>
      <c r="D396" s="231" t="s">
        <v>553</v>
      </c>
      <c r="E396" s="232" t="s">
        <v>658</v>
      </c>
      <c r="F396" s="233" t="s">
        <v>659</v>
      </c>
      <c r="G396" s="234" t="s">
        <v>170</v>
      </c>
      <c r="H396" s="235">
        <v>98.7</v>
      </c>
      <c r="I396" s="236"/>
      <c r="J396" s="237">
        <f>ROUND(I396*H396,2)</f>
        <v>0</v>
      </c>
      <c r="K396" s="233" t="s">
        <v>140</v>
      </c>
      <c r="L396" s="238"/>
      <c r="M396" s="239" t="s">
        <v>1</v>
      </c>
      <c r="N396" s="240" t="s">
        <v>42</v>
      </c>
      <c r="O396" s="70"/>
      <c r="P396" s="199">
        <f>O396*H396</f>
        <v>0</v>
      </c>
      <c r="Q396" s="199">
        <v>1</v>
      </c>
      <c r="R396" s="199">
        <f>Q396*H396</f>
        <v>98.7</v>
      </c>
      <c r="S396" s="199">
        <v>0</v>
      </c>
      <c r="T396" s="200">
        <f>S396*H396</f>
        <v>0</v>
      </c>
      <c r="U396" s="33"/>
      <c r="V396" s="33"/>
      <c r="W396" s="33"/>
      <c r="X396" s="33"/>
      <c r="Y396" s="33"/>
      <c r="Z396" s="33"/>
      <c r="AA396" s="33"/>
      <c r="AB396" s="33"/>
      <c r="AC396" s="33"/>
      <c r="AD396" s="33"/>
      <c r="AE396" s="33"/>
      <c r="AR396" s="201" t="s">
        <v>556</v>
      </c>
      <c r="AT396" s="201" t="s">
        <v>553</v>
      </c>
      <c r="AU396" s="201" t="s">
        <v>85</v>
      </c>
      <c r="AY396" s="16" t="s">
        <v>133</v>
      </c>
      <c r="BE396" s="202">
        <f>IF(N396="základní",J396,0)</f>
        <v>0</v>
      </c>
      <c r="BF396" s="202">
        <f>IF(N396="snížená",J396,0)</f>
        <v>0</v>
      </c>
      <c r="BG396" s="202">
        <f>IF(N396="zákl. přenesená",J396,0)</f>
        <v>0</v>
      </c>
      <c r="BH396" s="202">
        <f>IF(N396="sníž. přenesená",J396,0)</f>
        <v>0</v>
      </c>
      <c r="BI396" s="202">
        <f>IF(N396="nulová",J396,0)</f>
        <v>0</v>
      </c>
      <c r="BJ396" s="16" t="s">
        <v>83</v>
      </c>
      <c r="BK396" s="202">
        <f>ROUND(I396*H396,2)</f>
        <v>0</v>
      </c>
      <c r="BL396" s="16" t="s">
        <v>556</v>
      </c>
      <c r="BM396" s="201" t="s">
        <v>660</v>
      </c>
    </row>
    <row r="397" spans="1:65" s="2" customFormat="1" ht="11.25">
      <c r="A397" s="33"/>
      <c r="B397" s="34"/>
      <c r="C397" s="35"/>
      <c r="D397" s="203" t="s">
        <v>143</v>
      </c>
      <c r="E397" s="35"/>
      <c r="F397" s="204" t="s">
        <v>659</v>
      </c>
      <c r="G397" s="35"/>
      <c r="H397" s="35"/>
      <c r="I397" s="205"/>
      <c r="J397" s="35"/>
      <c r="K397" s="35"/>
      <c r="L397" s="38"/>
      <c r="M397" s="206"/>
      <c r="N397" s="207"/>
      <c r="O397" s="70"/>
      <c r="P397" s="70"/>
      <c r="Q397" s="70"/>
      <c r="R397" s="70"/>
      <c r="S397" s="70"/>
      <c r="T397" s="71"/>
      <c r="U397" s="33"/>
      <c r="V397" s="33"/>
      <c r="W397" s="33"/>
      <c r="X397" s="33"/>
      <c r="Y397" s="33"/>
      <c r="Z397" s="33"/>
      <c r="AA397" s="33"/>
      <c r="AB397" s="33"/>
      <c r="AC397" s="33"/>
      <c r="AD397" s="33"/>
      <c r="AE397" s="33"/>
      <c r="AT397" s="16" t="s">
        <v>143</v>
      </c>
      <c r="AU397" s="16" t="s">
        <v>85</v>
      </c>
    </row>
    <row r="398" spans="1:65" s="13" customFormat="1" ht="11.25">
      <c r="B398" s="209"/>
      <c r="C398" s="210"/>
      <c r="D398" s="203" t="s">
        <v>173</v>
      </c>
      <c r="E398" s="211" t="s">
        <v>1</v>
      </c>
      <c r="F398" s="212" t="s">
        <v>661</v>
      </c>
      <c r="G398" s="210"/>
      <c r="H398" s="213">
        <v>98.7</v>
      </c>
      <c r="I398" s="214"/>
      <c r="J398" s="210"/>
      <c r="K398" s="210"/>
      <c r="L398" s="215"/>
      <c r="M398" s="216"/>
      <c r="N398" s="217"/>
      <c r="O398" s="217"/>
      <c r="P398" s="217"/>
      <c r="Q398" s="217"/>
      <c r="R398" s="217"/>
      <c r="S398" s="217"/>
      <c r="T398" s="218"/>
      <c r="AT398" s="219" t="s">
        <v>173</v>
      </c>
      <c r="AU398" s="219" t="s">
        <v>85</v>
      </c>
      <c r="AV398" s="13" t="s">
        <v>85</v>
      </c>
      <c r="AW398" s="13" t="s">
        <v>34</v>
      </c>
      <c r="AX398" s="13" t="s">
        <v>83</v>
      </c>
      <c r="AY398" s="219" t="s">
        <v>133</v>
      </c>
    </row>
    <row r="399" spans="1:65" s="2" customFormat="1" ht="16.5" customHeight="1">
      <c r="A399" s="33"/>
      <c r="B399" s="34"/>
      <c r="C399" s="231" t="s">
        <v>662</v>
      </c>
      <c r="D399" s="231" t="s">
        <v>553</v>
      </c>
      <c r="E399" s="232" t="s">
        <v>663</v>
      </c>
      <c r="F399" s="233" t="s">
        <v>664</v>
      </c>
      <c r="G399" s="234" t="s">
        <v>170</v>
      </c>
      <c r="H399" s="235">
        <v>739.66700000000003</v>
      </c>
      <c r="I399" s="236"/>
      <c r="J399" s="237">
        <f>ROUND(I399*H399,2)</f>
        <v>0</v>
      </c>
      <c r="K399" s="233" t="s">
        <v>140</v>
      </c>
      <c r="L399" s="238"/>
      <c r="M399" s="239" t="s">
        <v>1</v>
      </c>
      <c r="N399" s="240" t="s">
        <v>42</v>
      </c>
      <c r="O399" s="70"/>
      <c r="P399" s="199">
        <f>O399*H399</f>
        <v>0</v>
      </c>
      <c r="Q399" s="199">
        <v>1</v>
      </c>
      <c r="R399" s="199">
        <f>Q399*H399</f>
        <v>739.66700000000003</v>
      </c>
      <c r="S399" s="199">
        <v>0</v>
      </c>
      <c r="T399" s="200">
        <f>S399*H399</f>
        <v>0</v>
      </c>
      <c r="U399" s="33"/>
      <c r="V399" s="33"/>
      <c r="W399" s="33"/>
      <c r="X399" s="33"/>
      <c r="Y399" s="33"/>
      <c r="Z399" s="33"/>
      <c r="AA399" s="33"/>
      <c r="AB399" s="33"/>
      <c r="AC399" s="33"/>
      <c r="AD399" s="33"/>
      <c r="AE399" s="33"/>
      <c r="AR399" s="201" t="s">
        <v>556</v>
      </c>
      <c r="AT399" s="201" t="s">
        <v>553</v>
      </c>
      <c r="AU399" s="201" t="s">
        <v>85</v>
      </c>
      <c r="AY399" s="16" t="s">
        <v>133</v>
      </c>
      <c r="BE399" s="202">
        <f>IF(N399="základní",J399,0)</f>
        <v>0</v>
      </c>
      <c r="BF399" s="202">
        <f>IF(N399="snížená",J399,0)</f>
        <v>0</v>
      </c>
      <c r="BG399" s="202">
        <f>IF(N399="zákl. přenesená",J399,0)</f>
        <v>0</v>
      </c>
      <c r="BH399" s="202">
        <f>IF(N399="sníž. přenesená",J399,0)</f>
        <v>0</v>
      </c>
      <c r="BI399" s="202">
        <f>IF(N399="nulová",J399,0)</f>
        <v>0</v>
      </c>
      <c r="BJ399" s="16" t="s">
        <v>83</v>
      </c>
      <c r="BK399" s="202">
        <f>ROUND(I399*H399,2)</f>
        <v>0</v>
      </c>
      <c r="BL399" s="16" t="s">
        <v>556</v>
      </c>
      <c r="BM399" s="201" t="s">
        <v>665</v>
      </c>
    </row>
    <row r="400" spans="1:65" s="2" customFormat="1" ht="11.25">
      <c r="A400" s="33"/>
      <c r="B400" s="34"/>
      <c r="C400" s="35"/>
      <c r="D400" s="203" t="s">
        <v>143</v>
      </c>
      <c r="E400" s="35"/>
      <c r="F400" s="204" t="s">
        <v>664</v>
      </c>
      <c r="G400" s="35"/>
      <c r="H400" s="35"/>
      <c r="I400" s="205"/>
      <c r="J400" s="35"/>
      <c r="K400" s="35"/>
      <c r="L400" s="38"/>
      <c r="M400" s="206"/>
      <c r="N400" s="207"/>
      <c r="O400" s="70"/>
      <c r="P400" s="70"/>
      <c r="Q400" s="70"/>
      <c r="R400" s="70"/>
      <c r="S400" s="70"/>
      <c r="T400" s="71"/>
      <c r="U400" s="33"/>
      <c r="V400" s="33"/>
      <c r="W400" s="33"/>
      <c r="X400" s="33"/>
      <c r="Y400" s="33"/>
      <c r="Z400" s="33"/>
      <c r="AA400" s="33"/>
      <c r="AB400" s="33"/>
      <c r="AC400" s="33"/>
      <c r="AD400" s="33"/>
      <c r="AE400" s="33"/>
      <c r="AT400" s="16" t="s">
        <v>143</v>
      </c>
      <c r="AU400" s="16" t="s">
        <v>85</v>
      </c>
    </row>
    <row r="401" spans="1:65" s="13" customFormat="1" ht="11.25">
      <c r="B401" s="209"/>
      <c r="C401" s="210"/>
      <c r="D401" s="203" t="s">
        <v>173</v>
      </c>
      <c r="E401" s="211" t="s">
        <v>1</v>
      </c>
      <c r="F401" s="212" t="s">
        <v>666</v>
      </c>
      <c r="G401" s="210"/>
      <c r="H401" s="213">
        <v>739.66700000000003</v>
      </c>
      <c r="I401" s="214"/>
      <c r="J401" s="210"/>
      <c r="K401" s="210"/>
      <c r="L401" s="215"/>
      <c r="M401" s="216"/>
      <c r="N401" s="217"/>
      <c r="O401" s="217"/>
      <c r="P401" s="217"/>
      <c r="Q401" s="217"/>
      <c r="R401" s="217"/>
      <c r="S401" s="217"/>
      <c r="T401" s="218"/>
      <c r="AT401" s="219" t="s">
        <v>173</v>
      </c>
      <c r="AU401" s="219" t="s">
        <v>85</v>
      </c>
      <c r="AV401" s="13" t="s">
        <v>85</v>
      </c>
      <c r="AW401" s="13" t="s">
        <v>34</v>
      </c>
      <c r="AX401" s="13" t="s">
        <v>83</v>
      </c>
      <c r="AY401" s="219" t="s">
        <v>133</v>
      </c>
    </row>
    <row r="402" spans="1:65" s="2" customFormat="1" ht="16.5" customHeight="1">
      <c r="A402" s="33"/>
      <c r="B402" s="34"/>
      <c r="C402" s="231" t="s">
        <v>667</v>
      </c>
      <c r="D402" s="231" t="s">
        <v>553</v>
      </c>
      <c r="E402" s="232" t="s">
        <v>668</v>
      </c>
      <c r="F402" s="233" t="s">
        <v>669</v>
      </c>
      <c r="G402" s="234" t="s">
        <v>170</v>
      </c>
      <c r="H402" s="235">
        <v>37.6</v>
      </c>
      <c r="I402" s="236"/>
      <c r="J402" s="237">
        <f>ROUND(I402*H402,2)</f>
        <v>0</v>
      </c>
      <c r="K402" s="233" t="s">
        <v>140</v>
      </c>
      <c r="L402" s="238"/>
      <c r="M402" s="239" t="s">
        <v>1</v>
      </c>
      <c r="N402" s="240" t="s">
        <v>42</v>
      </c>
      <c r="O402" s="70"/>
      <c r="P402" s="199">
        <f>O402*H402</f>
        <v>0</v>
      </c>
      <c r="Q402" s="199">
        <v>1</v>
      </c>
      <c r="R402" s="199">
        <f>Q402*H402</f>
        <v>37.6</v>
      </c>
      <c r="S402" s="199">
        <v>0</v>
      </c>
      <c r="T402" s="200">
        <f>S402*H402</f>
        <v>0</v>
      </c>
      <c r="U402" s="33"/>
      <c r="V402" s="33"/>
      <c r="W402" s="33"/>
      <c r="X402" s="33"/>
      <c r="Y402" s="33"/>
      <c r="Z402" s="33"/>
      <c r="AA402" s="33"/>
      <c r="AB402" s="33"/>
      <c r="AC402" s="33"/>
      <c r="AD402" s="33"/>
      <c r="AE402" s="33"/>
      <c r="AR402" s="201" t="s">
        <v>556</v>
      </c>
      <c r="AT402" s="201" t="s">
        <v>553</v>
      </c>
      <c r="AU402" s="201" t="s">
        <v>85</v>
      </c>
      <c r="AY402" s="16" t="s">
        <v>133</v>
      </c>
      <c r="BE402" s="202">
        <f>IF(N402="základní",J402,0)</f>
        <v>0</v>
      </c>
      <c r="BF402" s="202">
        <f>IF(N402="snížená",J402,0)</f>
        <v>0</v>
      </c>
      <c r="BG402" s="202">
        <f>IF(N402="zákl. přenesená",J402,0)</f>
        <v>0</v>
      </c>
      <c r="BH402" s="202">
        <f>IF(N402="sníž. přenesená",J402,0)</f>
        <v>0</v>
      </c>
      <c r="BI402" s="202">
        <f>IF(N402="nulová",J402,0)</f>
        <v>0</v>
      </c>
      <c r="BJ402" s="16" t="s">
        <v>83</v>
      </c>
      <c r="BK402" s="202">
        <f>ROUND(I402*H402,2)</f>
        <v>0</v>
      </c>
      <c r="BL402" s="16" t="s">
        <v>556</v>
      </c>
      <c r="BM402" s="201" t="s">
        <v>670</v>
      </c>
    </row>
    <row r="403" spans="1:65" s="2" customFormat="1" ht="11.25">
      <c r="A403" s="33"/>
      <c r="B403" s="34"/>
      <c r="C403" s="35"/>
      <c r="D403" s="203" t="s">
        <v>143</v>
      </c>
      <c r="E403" s="35"/>
      <c r="F403" s="204" t="s">
        <v>669</v>
      </c>
      <c r="G403" s="35"/>
      <c r="H403" s="35"/>
      <c r="I403" s="205"/>
      <c r="J403" s="35"/>
      <c r="K403" s="35"/>
      <c r="L403" s="38"/>
      <c r="M403" s="206"/>
      <c r="N403" s="207"/>
      <c r="O403" s="70"/>
      <c r="P403" s="70"/>
      <c r="Q403" s="70"/>
      <c r="R403" s="70"/>
      <c r="S403" s="70"/>
      <c r="T403" s="71"/>
      <c r="U403" s="33"/>
      <c r="V403" s="33"/>
      <c r="W403" s="33"/>
      <c r="X403" s="33"/>
      <c r="Y403" s="33"/>
      <c r="Z403" s="33"/>
      <c r="AA403" s="33"/>
      <c r="AB403" s="33"/>
      <c r="AC403" s="33"/>
      <c r="AD403" s="33"/>
      <c r="AE403" s="33"/>
      <c r="AT403" s="16" t="s">
        <v>143</v>
      </c>
      <c r="AU403" s="16" t="s">
        <v>85</v>
      </c>
    </row>
    <row r="404" spans="1:65" s="13" customFormat="1" ht="11.25">
      <c r="B404" s="209"/>
      <c r="C404" s="210"/>
      <c r="D404" s="203" t="s">
        <v>173</v>
      </c>
      <c r="E404" s="211" t="s">
        <v>1</v>
      </c>
      <c r="F404" s="212" t="s">
        <v>671</v>
      </c>
      <c r="G404" s="210"/>
      <c r="H404" s="213">
        <v>37.6</v>
      </c>
      <c r="I404" s="214"/>
      <c r="J404" s="210"/>
      <c r="K404" s="210"/>
      <c r="L404" s="215"/>
      <c r="M404" s="216"/>
      <c r="N404" s="217"/>
      <c r="O404" s="217"/>
      <c r="P404" s="217"/>
      <c r="Q404" s="217"/>
      <c r="R404" s="217"/>
      <c r="S404" s="217"/>
      <c r="T404" s="218"/>
      <c r="AT404" s="219" t="s">
        <v>173</v>
      </c>
      <c r="AU404" s="219" t="s">
        <v>85</v>
      </c>
      <c r="AV404" s="13" t="s">
        <v>85</v>
      </c>
      <c r="AW404" s="13" t="s">
        <v>34</v>
      </c>
      <c r="AX404" s="13" t="s">
        <v>83</v>
      </c>
      <c r="AY404" s="219" t="s">
        <v>133</v>
      </c>
    </row>
    <row r="405" spans="1:65" s="2" customFormat="1" ht="16.5" customHeight="1">
      <c r="A405" s="33"/>
      <c r="B405" s="34"/>
      <c r="C405" s="231" t="s">
        <v>672</v>
      </c>
      <c r="D405" s="231" t="s">
        <v>553</v>
      </c>
      <c r="E405" s="232" t="s">
        <v>673</v>
      </c>
      <c r="F405" s="233" t="s">
        <v>674</v>
      </c>
      <c r="G405" s="234" t="s">
        <v>180</v>
      </c>
      <c r="H405" s="235">
        <v>7.1760000000000002</v>
      </c>
      <c r="I405" s="236"/>
      <c r="J405" s="237">
        <f>ROUND(I405*H405,2)</f>
        <v>0</v>
      </c>
      <c r="K405" s="233" t="s">
        <v>140</v>
      </c>
      <c r="L405" s="238"/>
      <c r="M405" s="239" t="s">
        <v>1</v>
      </c>
      <c r="N405" s="240" t="s">
        <v>42</v>
      </c>
      <c r="O405" s="70"/>
      <c r="P405" s="199">
        <f>O405*H405</f>
        <v>0</v>
      </c>
      <c r="Q405" s="199">
        <v>0.95499999999999996</v>
      </c>
      <c r="R405" s="199">
        <f>Q405*H405</f>
        <v>6.8530800000000003</v>
      </c>
      <c r="S405" s="199">
        <v>0</v>
      </c>
      <c r="T405" s="200">
        <f>S405*H405</f>
        <v>0</v>
      </c>
      <c r="U405" s="33"/>
      <c r="V405" s="33"/>
      <c r="W405" s="33"/>
      <c r="X405" s="33"/>
      <c r="Y405" s="33"/>
      <c r="Z405" s="33"/>
      <c r="AA405" s="33"/>
      <c r="AB405" s="33"/>
      <c r="AC405" s="33"/>
      <c r="AD405" s="33"/>
      <c r="AE405" s="33"/>
      <c r="AR405" s="201" t="s">
        <v>556</v>
      </c>
      <c r="AT405" s="201" t="s">
        <v>553</v>
      </c>
      <c r="AU405" s="201" t="s">
        <v>85</v>
      </c>
      <c r="AY405" s="16" t="s">
        <v>133</v>
      </c>
      <c r="BE405" s="202">
        <f>IF(N405="základní",J405,0)</f>
        <v>0</v>
      </c>
      <c r="BF405" s="202">
        <f>IF(N405="snížená",J405,0)</f>
        <v>0</v>
      </c>
      <c r="BG405" s="202">
        <f>IF(N405="zákl. přenesená",J405,0)</f>
        <v>0</v>
      </c>
      <c r="BH405" s="202">
        <f>IF(N405="sníž. přenesená",J405,0)</f>
        <v>0</v>
      </c>
      <c r="BI405" s="202">
        <f>IF(N405="nulová",J405,0)</f>
        <v>0</v>
      </c>
      <c r="BJ405" s="16" t="s">
        <v>83</v>
      </c>
      <c r="BK405" s="202">
        <f>ROUND(I405*H405,2)</f>
        <v>0</v>
      </c>
      <c r="BL405" s="16" t="s">
        <v>556</v>
      </c>
      <c r="BM405" s="201" t="s">
        <v>675</v>
      </c>
    </row>
    <row r="406" spans="1:65" s="2" customFormat="1" ht="11.25">
      <c r="A406" s="33"/>
      <c r="B406" s="34"/>
      <c r="C406" s="35"/>
      <c r="D406" s="203" t="s">
        <v>143</v>
      </c>
      <c r="E406" s="35"/>
      <c r="F406" s="204" t="s">
        <v>674</v>
      </c>
      <c r="G406" s="35"/>
      <c r="H406" s="35"/>
      <c r="I406" s="205"/>
      <c r="J406" s="35"/>
      <c r="K406" s="35"/>
      <c r="L406" s="38"/>
      <c r="M406" s="206"/>
      <c r="N406" s="207"/>
      <c r="O406" s="70"/>
      <c r="P406" s="70"/>
      <c r="Q406" s="70"/>
      <c r="R406" s="70"/>
      <c r="S406" s="70"/>
      <c r="T406" s="71"/>
      <c r="U406" s="33"/>
      <c r="V406" s="33"/>
      <c r="W406" s="33"/>
      <c r="X406" s="33"/>
      <c r="Y406" s="33"/>
      <c r="Z406" s="33"/>
      <c r="AA406" s="33"/>
      <c r="AB406" s="33"/>
      <c r="AC406" s="33"/>
      <c r="AD406" s="33"/>
      <c r="AE406" s="33"/>
      <c r="AT406" s="16" t="s">
        <v>143</v>
      </c>
      <c r="AU406" s="16" t="s">
        <v>85</v>
      </c>
    </row>
    <row r="407" spans="1:65" s="2" customFormat="1" ht="16.5" customHeight="1">
      <c r="A407" s="33"/>
      <c r="B407" s="34"/>
      <c r="C407" s="231" t="s">
        <v>676</v>
      </c>
      <c r="D407" s="231" t="s">
        <v>553</v>
      </c>
      <c r="E407" s="232" t="s">
        <v>677</v>
      </c>
      <c r="F407" s="233" t="s">
        <v>678</v>
      </c>
      <c r="G407" s="234" t="s">
        <v>147</v>
      </c>
      <c r="H407" s="235">
        <v>3</v>
      </c>
      <c r="I407" s="236"/>
      <c r="J407" s="237">
        <f>ROUND(I407*H407,2)</f>
        <v>0</v>
      </c>
      <c r="K407" s="233" t="s">
        <v>140</v>
      </c>
      <c r="L407" s="238"/>
      <c r="M407" s="239" t="s">
        <v>1</v>
      </c>
      <c r="N407" s="240" t="s">
        <v>42</v>
      </c>
      <c r="O407" s="70"/>
      <c r="P407" s="199">
        <f>O407*H407</f>
        <v>0</v>
      </c>
      <c r="Q407" s="199">
        <v>0.16788</v>
      </c>
      <c r="R407" s="199">
        <f>Q407*H407</f>
        <v>0.50363999999999998</v>
      </c>
      <c r="S407" s="199">
        <v>0</v>
      </c>
      <c r="T407" s="200">
        <f>S407*H407</f>
        <v>0</v>
      </c>
      <c r="U407" s="33"/>
      <c r="V407" s="33"/>
      <c r="W407" s="33"/>
      <c r="X407" s="33"/>
      <c r="Y407" s="33"/>
      <c r="Z407" s="33"/>
      <c r="AA407" s="33"/>
      <c r="AB407" s="33"/>
      <c r="AC407" s="33"/>
      <c r="AD407" s="33"/>
      <c r="AE407" s="33"/>
      <c r="AR407" s="201" t="s">
        <v>556</v>
      </c>
      <c r="AT407" s="201" t="s">
        <v>553</v>
      </c>
      <c r="AU407" s="201" t="s">
        <v>85</v>
      </c>
      <c r="AY407" s="16" t="s">
        <v>133</v>
      </c>
      <c r="BE407" s="202">
        <f>IF(N407="základní",J407,0)</f>
        <v>0</v>
      </c>
      <c r="BF407" s="202">
        <f>IF(N407="snížená",J407,0)</f>
        <v>0</v>
      </c>
      <c r="BG407" s="202">
        <f>IF(N407="zákl. přenesená",J407,0)</f>
        <v>0</v>
      </c>
      <c r="BH407" s="202">
        <f>IF(N407="sníž. přenesená",J407,0)</f>
        <v>0</v>
      </c>
      <c r="BI407" s="202">
        <f>IF(N407="nulová",J407,0)</f>
        <v>0</v>
      </c>
      <c r="BJ407" s="16" t="s">
        <v>83</v>
      </c>
      <c r="BK407" s="202">
        <f>ROUND(I407*H407,2)</f>
        <v>0</v>
      </c>
      <c r="BL407" s="16" t="s">
        <v>556</v>
      </c>
      <c r="BM407" s="201" t="s">
        <v>679</v>
      </c>
    </row>
    <row r="408" spans="1:65" s="2" customFormat="1" ht="11.25">
      <c r="A408" s="33"/>
      <c r="B408" s="34"/>
      <c r="C408" s="35"/>
      <c r="D408" s="203" t="s">
        <v>143</v>
      </c>
      <c r="E408" s="35"/>
      <c r="F408" s="204" t="s">
        <v>678</v>
      </c>
      <c r="G408" s="35"/>
      <c r="H408" s="35"/>
      <c r="I408" s="205"/>
      <c r="J408" s="35"/>
      <c r="K408" s="35"/>
      <c r="L408" s="38"/>
      <c r="M408" s="206"/>
      <c r="N408" s="207"/>
      <c r="O408" s="70"/>
      <c r="P408" s="70"/>
      <c r="Q408" s="70"/>
      <c r="R408" s="70"/>
      <c r="S408" s="70"/>
      <c r="T408" s="71"/>
      <c r="U408" s="33"/>
      <c r="V408" s="33"/>
      <c r="W408" s="33"/>
      <c r="X408" s="33"/>
      <c r="Y408" s="33"/>
      <c r="Z408" s="33"/>
      <c r="AA408" s="33"/>
      <c r="AB408" s="33"/>
      <c r="AC408" s="33"/>
      <c r="AD408" s="33"/>
      <c r="AE408" s="33"/>
      <c r="AT408" s="16" t="s">
        <v>143</v>
      </c>
      <c r="AU408" s="16" t="s">
        <v>85</v>
      </c>
    </row>
    <row r="409" spans="1:65" s="2" customFormat="1" ht="16.5" customHeight="1">
      <c r="A409" s="33"/>
      <c r="B409" s="34"/>
      <c r="C409" s="231" t="s">
        <v>680</v>
      </c>
      <c r="D409" s="231" t="s">
        <v>553</v>
      </c>
      <c r="E409" s="232" t="s">
        <v>681</v>
      </c>
      <c r="F409" s="233" t="s">
        <v>682</v>
      </c>
      <c r="G409" s="234" t="s">
        <v>147</v>
      </c>
      <c r="H409" s="235">
        <v>2</v>
      </c>
      <c r="I409" s="236"/>
      <c r="J409" s="237">
        <f>ROUND(I409*H409,2)</f>
        <v>0</v>
      </c>
      <c r="K409" s="233" t="s">
        <v>140</v>
      </c>
      <c r="L409" s="238"/>
      <c r="M409" s="239" t="s">
        <v>1</v>
      </c>
      <c r="N409" s="240" t="s">
        <v>42</v>
      </c>
      <c r="O409" s="70"/>
      <c r="P409" s="199">
        <f>O409*H409</f>
        <v>0</v>
      </c>
      <c r="Q409" s="199">
        <v>0.17161999999999999</v>
      </c>
      <c r="R409" s="199">
        <f>Q409*H409</f>
        <v>0.34323999999999999</v>
      </c>
      <c r="S409" s="199">
        <v>0</v>
      </c>
      <c r="T409" s="200">
        <f>S409*H409</f>
        <v>0</v>
      </c>
      <c r="U409" s="33"/>
      <c r="V409" s="33"/>
      <c r="W409" s="33"/>
      <c r="X409" s="33"/>
      <c r="Y409" s="33"/>
      <c r="Z409" s="33"/>
      <c r="AA409" s="33"/>
      <c r="AB409" s="33"/>
      <c r="AC409" s="33"/>
      <c r="AD409" s="33"/>
      <c r="AE409" s="33"/>
      <c r="AR409" s="201" t="s">
        <v>556</v>
      </c>
      <c r="AT409" s="201" t="s">
        <v>553</v>
      </c>
      <c r="AU409" s="201" t="s">
        <v>85</v>
      </c>
      <c r="AY409" s="16" t="s">
        <v>133</v>
      </c>
      <c r="BE409" s="202">
        <f>IF(N409="základní",J409,0)</f>
        <v>0</v>
      </c>
      <c r="BF409" s="202">
        <f>IF(N409="snížená",J409,0)</f>
        <v>0</v>
      </c>
      <c r="BG409" s="202">
        <f>IF(N409="zákl. přenesená",J409,0)</f>
        <v>0</v>
      </c>
      <c r="BH409" s="202">
        <f>IF(N409="sníž. přenesená",J409,0)</f>
        <v>0</v>
      </c>
      <c r="BI409" s="202">
        <f>IF(N409="nulová",J409,0)</f>
        <v>0</v>
      </c>
      <c r="BJ409" s="16" t="s">
        <v>83</v>
      </c>
      <c r="BK409" s="202">
        <f>ROUND(I409*H409,2)</f>
        <v>0</v>
      </c>
      <c r="BL409" s="16" t="s">
        <v>556</v>
      </c>
      <c r="BM409" s="201" t="s">
        <v>683</v>
      </c>
    </row>
    <row r="410" spans="1:65" s="2" customFormat="1" ht="11.25">
      <c r="A410" s="33"/>
      <c r="B410" s="34"/>
      <c r="C410" s="35"/>
      <c r="D410" s="203" t="s">
        <v>143</v>
      </c>
      <c r="E410" s="35"/>
      <c r="F410" s="204" t="s">
        <v>682</v>
      </c>
      <c r="G410" s="35"/>
      <c r="H410" s="35"/>
      <c r="I410" s="205"/>
      <c r="J410" s="35"/>
      <c r="K410" s="35"/>
      <c r="L410" s="38"/>
      <c r="M410" s="206"/>
      <c r="N410" s="207"/>
      <c r="O410" s="70"/>
      <c r="P410" s="70"/>
      <c r="Q410" s="70"/>
      <c r="R410" s="70"/>
      <c r="S410" s="70"/>
      <c r="T410" s="71"/>
      <c r="U410" s="33"/>
      <c r="V410" s="33"/>
      <c r="W410" s="33"/>
      <c r="X410" s="33"/>
      <c r="Y410" s="33"/>
      <c r="Z410" s="33"/>
      <c r="AA410" s="33"/>
      <c r="AB410" s="33"/>
      <c r="AC410" s="33"/>
      <c r="AD410" s="33"/>
      <c r="AE410" s="33"/>
      <c r="AT410" s="16" t="s">
        <v>143</v>
      </c>
      <c r="AU410" s="16" t="s">
        <v>85</v>
      </c>
    </row>
    <row r="411" spans="1:65" s="2" customFormat="1" ht="16.5" customHeight="1">
      <c r="A411" s="33"/>
      <c r="B411" s="34"/>
      <c r="C411" s="231" t="s">
        <v>684</v>
      </c>
      <c r="D411" s="231" t="s">
        <v>553</v>
      </c>
      <c r="E411" s="232" t="s">
        <v>601</v>
      </c>
      <c r="F411" s="233" t="s">
        <v>602</v>
      </c>
      <c r="G411" s="234" t="s">
        <v>147</v>
      </c>
      <c r="H411" s="235">
        <v>84</v>
      </c>
      <c r="I411" s="236"/>
      <c r="J411" s="237">
        <f>ROUND(I411*H411,2)</f>
        <v>0</v>
      </c>
      <c r="K411" s="233" t="s">
        <v>140</v>
      </c>
      <c r="L411" s="238"/>
      <c r="M411" s="239" t="s">
        <v>1</v>
      </c>
      <c r="N411" s="240" t="s">
        <v>42</v>
      </c>
      <c r="O411" s="70"/>
      <c r="P411" s="199">
        <f>O411*H411</f>
        <v>0</v>
      </c>
      <c r="Q411" s="199">
        <v>7.4200000000000004E-3</v>
      </c>
      <c r="R411" s="199">
        <f>Q411*H411</f>
        <v>0.62328000000000006</v>
      </c>
      <c r="S411" s="199">
        <v>0</v>
      </c>
      <c r="T411" s="200">
        <f>S411*H411</f>
        <v>0</v>
      </c>
      <c r="U411" s="33"/>
      <c r="V411" s="33"/>
      <c r="W411" s="33"/>
      <c r="X411" s="33"/>
      <c r="Y411" s="33"/>
      <c r="Z411" s="33"/>
      <c r="AA411" s="33"/>
      <c r="AB411" s="33"/>
      <c r="AC411" s="33"/>
      <c r="AD411" s="33"/>
      <c r="AE411" s="33"/>
      <c r="AR411" s="201" t="s">
        <v>556</v>
      </c>
      <c r="AT411" s="201" t="s">
        <v>553</v>
      </c>
      <c r="AU411" s="201" t="s">
        <v>85</v>
      </c>
      <c r="AY411" s="16" t="s">
        <v>133</v>
      </c>
      <c r="BE411" s="202">
        <f>IF(N411="základní",J411,0)</f>
        <v>0</v>
      </c>
      <c r="BF411" s="202">
        <f>IF(N411="snížená",J411,0)</f>
        <v>0</v>
      </c>
      <c r="BG411" s="202">
        <f>IF(N411="zákl. přenesená",J411,0)</f>
        <v>0</v>
      </c>
      <c r="BH411" s="202">
        <f>IF(N411="sníž. přenesená",J411,0)</f>
        <v>0</v>
      </c>
      <c r="BI411" s="202">
        <f>IF(N411="nulová",J411,0)</f>
        <v>0</v>
      </c>
      <c r="BJ411" s="16" t="s">
        <v>83</v>
      </c>
      <c r="BK411" s="202">
        <f>ROUND(I411*H411,2)</f>
        <v>0</v>
      </c>
      <c r="BL411" s="16" t="s">
        <v>556</v>
      </c>
      <c r="BM411" s="201" t="s">
        <v>685</v>
      </c>
    </row>
    <row r="412" spans="1:65" s="2" customFormat="1" ht="11.25">
      <c r="A412" s="33"/>
      <c r="B412" s="34"/>
      <c r="C412" s="35"/>
      <c r="D412" s="203" t="s">
        <v>143</v>
      </c>
      <c r="E412" s="35"/>
      <c r="F412" s="204" t="s">
        <v>602</v>
      </c>
      <c r="G412" s="35"/>
      <c r="H412" s="35"/>
      <c r="I412" s="205"/>
      <c r="J412" s="35"/>
      <c r="K412" s="35"/>
      <c r="L412" s="38"/>
      <c r="M412" s="206"/>
      <c r="N412" s="207"/>
      <c r="O412" s="70"/>
      <c r="P412" s="70"/>
      <c r="Q412" s="70"/>
      <c r="R412" s="70"/>
      <c r="S412" s="70"/>
      <c r="T412" s="71"/>
      <c r="U412" s="33"/>
      <c r="V412" s="33"/>
      <c r="W412" s="33"/>
      <c r="X412" s="33"/>
      <c r="Y412" s="33"/>
      <c r="Z412" s="33"/>
      <c r="AA412" s="33"/>
      <c r="AB412" s="33"/>
      <c r="AC412" s="33"/>
      <c r="AD412" s="33"/>
      <c r="AE412" s="33"/>
      <c r="AT412" s="16" t="s">
        <v>143</v>
      </c>
      <c r="AU412" s="16" t="s">
        <v>85</v>
      </c>
    </row>
    <row r="413" spans="1:65" s="2" customFormat="1" ht="16.5" customHeight="1">
      <c r="A413" s="33"/>
      <c r="B413" s="34"/>
      <c r="C413" s="231" t="s">
        <v>686</v>
      </c>
      <c r="D413" s="231" t="s">
        <v>553</v>
      </c>
      <c r="E413" s="232" t="s">
        <v>605</v>
      </c>
      <c r="F413" s="233" t="s">
        <v>606</v>
      </c>
      <c r="G413" s="234" t="s">
        <v>147</v>
      </c>
      <c r="H413" s="235">
        <v>16</v>
      </c>
      <c r="I413" s="236"/>
      <c r="J413" s="237">
        <f>ROUND(I413*H413,2)</f>
        <v>0</v>
      </c>
      <c r="K413" s="233" t="s">
        <v>140</v>
      </c>
      <c r="L413" s="238"/>
      <c r="M413" s="239" t="s">
        <v>1</v>
      </c>
      <c r="N413" s="240" t="s">
        <v>42</v>
      </c>
      <c r="O413" s="70"/>
      <c r="P413" s="199">
        <f>O413*H413</f>
        <v>0</v>
      </c>
      <c r="Q413" s="199">
        <v>8.5199999999999998E-3</v>
      </c>
      <c r="R413" s="199">
        <f>Q413*H413</f>
        <v>0.13632</v>
      </c>
      <c r="S413" s="199">
        <v>0</v>
      </c>
      <c r="T413" s="200">
        <f>S413*H413</f>
        <v>0</v>
      </c>
      <c r="U413" s="33"/>
      <c r="V413" s="33"/>
      <c r="W413" s="33"/>
      <c r="X413" s="33"/>
      <c r="Y413" s="33"/>
      <c r="Z413" s="33"/>
      <c r="AA413" s="33"/>
      <c r="AB413" s="33"/>
      <c r="AC413" s="33"/>
      <c r="AD413" s="33"/>
      <c r="AE413" s="33"/>
      <c r="AR413" s="201" t="s">
        <v>556</v>
      </c>
      <c r="AT413" s="201" t="s">
        <v>553</v>
      </c>
      <c r="AU413" s="201" t="s">
        <v>85</v>
      </c>
      <c r="AY413" s="16" t="s">
        <v>133</v>
      </c>
      <c r="BE413" s="202">
        <f>IF(N413="základní",J413,0)</f>
        <v>0</v>
      </c>
      <c r="BF413" s="202">
        <f>IF(N413="snížená",J413,0)</f>
        <v>0</v>
      </c>
      <c r="BG413" s="202">
        <f>IF(N413="zákl. přenesená",J413,0)</f>
        <v>0</v>
      </c>
      <c r="BH413" s="202">
        <f>IF(N413="sníž. přenesená",J413,0)</f>
        <v>0</v>
      </c>
      <c r="BI413" s="202">
        <f>IF(N413="nulová",J413,0)</f>
        <v>0</v>
      </c>
      <c r="BJ413" s="16" t="s">
        <v>83</v>
      </c>
      <c r="BK413" s="202">
        <f>ROUND(I413*H413,2)</f>
        <v>0</v>
      </c>
      <c r="BL413" s="16" t="s">
        <v>556</v>
      </c>
      <c r="BM413" s="201" t="s">
        <v>687</v>
      </c>
    </row>
    <row r="414" spans="1:65" s="2" customFormat="1" ht="11.25">
      <c r="A414" s="33"/>
      <c r="B414" s="34"/>
      <c r="C414" s="35"/>
      <c r="D414" s="203" t="s">
        <v>143</v>
      </c>
      <c r="E414" s="35"/>
      <c r="F414" s="204" t="s">
        <v>606</v>
      </c>
      <c r="G414" s="35"/>
      <c r="H414" s="35"/>
      <c r="I414" s="205"/>
      <c r="J414" s="35"/>
      <c r="K414" s="35"/>
      <c r="L414" s="38"/>
      <c r="M414" s="206"/>
      <c r="N414" s="207"/>
      <c r="O414" s="70"/>
      <c r="P414" s="70"/>
      <c r="Q414" s="70"/>
      <c r="R414" s="70"/>
      <c r="S414" s="70"/>
      <c r="T414" s="71"/>
      <c r="U414" s="33"/>
      <c r="V414" s="33"/>
      <c r="W414" s="33"/>
      <c r="X414" s="33"/>
      <c r="Y414" s="33"/>
      <c r="Z414" s="33"/>
      <c r="AA414" s="33"/>
      <c r="AB414" s="33"/>
      <c r="AC414" s="33"/>
      <c r="AD414" s="33"/>
      <c r="AE414" s="33"/>
      <c r="AT414" s="16" t="s">
        <v>143</v>
      </c>
      <c r="AU414" s="16" t="s">
        <v>85</v>
      </c>
    </row>
    <row r="415" spans="1:65" s="2" customFormat="1" ht="16.5" customHeight="1">
      <c r="A415" s="33"/>
      <c r="B415" s="34"/>
      <c r="C415" s="231" t="s">
        <v>688</v>
      </c>
      <c r="D415" s="231" t="s">
        <v>553</v>
      </c>
      <c r="E415" s="232" t="s">
        <v>689</v>
      </c>
      <c r="F415" s="233" t="s">
        <v>690</v>
      </c>
      <c r="G415" s="234" t="s">
        <v>147</v>
      </c>
      <c r="H415" s="235">
        <v>4</v>
      </c>
      <c r="I415" s="236"/>
      <c r="J415" s="237">
        <f>ROUND(I415*H415,2)</f>
        <v>0</v>
      </c>
      <c r="K415" s="233" t="s">
        <v>1</v>
      </c>
      <c r="L415" s="238"/>
      <c r="M415" s="239" t="s">
        <v>1</v>
      </c>
      <c r="N415" s="240" t="s">
        <v>42</v>
      </c>
      <c r="O415" s="70"/>
      <c r="P415" s="199">
        <f>O415*H415</f>
        <v>0</v>
      </c>
      <c r="Q415" s="199">
        <v>8.5199999999999998E-3</v>
      </c>
      <c r="R415" s="199">
        <f>Q415*H415</f>
        <v>3.4079999999999999E-2</v>
      </c>
      <c r="S415" s="199">
        <v>0</v>
      </c>
      <c r="T415" s="200">
        <f>S415*H415</f>
        <v>0</v>
      </c>
      <c r="U415" s="33"/>
      <c r="V415" s="33"/>
      <c r="W415" s="33"/>
      <c r="X415" s="33"/>
      <c r="Y415" s="33"/>
      <c r="Z415" s="33"/>
      <c r="AA415" s="33"/>
      <c r="AB415" s="33"/>
      <c r="AC415" s="33"/>
      <c r="AD415" s="33"/>
      <c r="AE415" s="33"/>
      <c r="AR415" s="201" t="s">
        <v>556</v>
      </c>
      <c r="AT415" s="201" t="s">
        <v>553</v>
      </c>
      <c r="AU415" s="201" t="s">
        <v>85</v>
      </c>
      <c r="AY415" s="16" t="s">
        <v>133</v>
      </c>
      <c r="BE415" s="202">
        <f>IF(N415="základní",J415,0)</f>
        <v>0</v>
      </c>
      <c r="BF415" s="202">
        <f>IF(N415="snížená",J415,0)</f>
        <v>0</v>
      </c>
      <c r="BG415" s="202">
        <f>IF(N415="zákl. přenesená",J415,0)</f>
        <v>0</v>
      </c>
      <c r="BH415" s="202">
        <f>IF(N415="sníž. přenesená",J415,0)</f>
        <v>0</v>
      </c>
      <c r="BI415" s="202">
        <f>IF(N415="nulová",J415,0)</f>
        <v>0</v>
      </c>
      <c r="BJ415" s="16" t="s">
        <v>83</v>
      </c>
      <c r="BK415" s="202">
        <f>ROUND(I415*H415,2)</f>
        <v>0</v>
      </c>
      <c r="BL415" s="16" t="s">
        <v>556</v>
      </c>
      <c r="BM415" s="201" t="s">
        <v>691</v>
      </c>
    </row>
    <row r="416" spans="1:65" s="2" customFormat="1" ht="11.25">
      <c r="A416" s="33"/>
      <c r="B416" s="34"/>
      <c r="C416" s="35"/>
      <c r="D416" s="203" t="s">
        <v>143</v>
      </c>
      <c r="E416" s="35"/>
      <c r="F416" s="204" t="s">
        <v>690</v>
      </c>
      <c r="G416" s="35"/>
      <c r="H416" s="35"/>
      <c r="I416" s="205"/>
      <c r="J416" s="35"/>
      <c r="K416" s="35"/>
      <c r="L416" s="38"/>
      <c r="M416" s="206"/>
      <c r="N416" s="207"/>
      <c r="O416" s="70"/>
      <c r="P416" s="70"/>
      <c r="Q416" s="70"/>
      <c r="R416" s="70"/>
      <c r="S416" s="70"/>
      <c r="T416" s="71"/>
      <c r="U416" s="33"/>
      <c r="V416" s="33"/>
      <c r="W416" s="33"/>
      <c r="X416" s="33"/>
      <c r="Y416" s="33"/>
      <c r="Z416" s="33"/>
      <c r="AA416" s="33"/>
      <c r="AB416" s="33"/>
      <c r="AC416" s="33"/>
      <c r="AD416" s="33"/>
      <c r="AE416" s="33"/>
      <c r="AT416" s="16" t="s">
        <v>143</v>
      </c>
      <c r="AU416" s="16" t="s">
        <v>85</v>
      </c>
    </row>
    <row r="417" spans="1:65" s="2" customFormat="1" ht="16.5" customHeight="1">
      <c r="A417" s="33"/>
      <c r="B417" s="34"/>
      <c r="C417" s="231" t="s">
        <v>692</v>
      </c>
      <c r="D417" s="231" t="s">
        <v>553</v>
      </c>
      <c r="E417" s="232" t="s">
        <v>693</v>
      </c>
      <c r="F417" s="233" t="s">
        <v>694</v>
      </c>
      <c r="G417" s="234" t="s">
        <v>147</v>
      </c>
      <c r="H417" s="235">
        <v>14</v>
      </c>
      <c r="I417" s="236"/>
      <c r="J417" s="237">
        <f>ROUND(I417*H417,2)</f>
        <v>0</v>
      </c>
      <c r="K417" s="233" t="s">
        <v>1</v>
      </c>
      <c r="L417" s="238"/>
      <c r="M417" s="239" t="s">
        <v>1</v>
      </c>
      <c r="N417" s="240" t="s">
        <v>42</v>
      </c>
      <c r="O417" s="70"/>
      <c r="P417" s="199">
        <f>O417*H417</f>
        <v>0</v>
      </c>
      <c r="Q417" s="199">
        <v>7.4200000000000004E-3</v>
      </c>
      <c r="R417" s="199">
        <f>Q417*H417</f>
        <v>0.10388</v>
      </c>
      <c r="S417" s="199">
        <v>0</v>
      </c>
      <c r="T417" s="200">
        <f>S417*H417</f>
        <v>0</v>
      </c>
      <c r="U417" s="33"/>
      <c r="V417" s="33"/>
      <c r="W417" s="33"/>
      <c r="X417" s="33"/>
      <c r="Y417" s="33"/>
      <c r="Z417" s="33"/>
      <c r="AA417" s="33"/>
      <c r="AB417" s="33"/>
      <c r="AC417" s="33"/>
      <c r="AD417" s="33"/>
      <c r="AE417" s="33"/>
      <c r="AR417" s="201" t="s">
        <v>556</v>
      </c>
      <c r="AT417" s="201" t="s">
        <v>553</v>
      </c>
      <c r="AU417" s="201" t="s">
        <v>85</v>
      </c>
      <c r="AY417" s="16" t="s">
        <v>133</v>
      </c>
      <c r="BE417" s="202">
        <f>IF(N417="základní",J417,0)</f>
        <v>0</v>
      </c>
      <c r="BF417" s="202">
        <f>IF(N417="snížená",J417,0)</f>
        <v>0</v>
      </c>
      <c r="BG417" s="202">
        <f>IF(N417="zákl. přenesená",J417,0)</f>
        <v>0</v>
      </c>
      <c r="BH417" s="202">
        <f>IF(N417="sníž. přenesená",J417,0)</f>
        <v>0</v>
      </c>
      <c r="BI417" s="202">
        <f>IF(N417="nulová",J417,0)</f>
        <v>0</v>
      </c>
      <c r="BJ417" s="16" t="s">
        <v>83</v>
      </c>
      <c r="BK417" s="202">
        <f>ROUND(I417*H417,2)</f>
        <v>0</v>
      </c>
      <c r="BL417" s="16" t="s">
        <v>556</v>
      </c>
      <c r="BM417" s="201" t="s">
        <v>695</v>
      </c>
    </row>
    <row r="418" spans="1:65" s="2" customFormat="1" ht="11.25">
      <c r="A418" s="33"/>
      <c r="B418" s="34"/>
      <c r="C418" s="35"/>
      <c r="D418" s="203" t="s">
        <v>143</v>
      </c>
      <c r="E418" s="35"/>
      <c r="F418" s="204" t="s">
        <v>694</v>
      </c>
      <c r="G418" s="35"/>
      <c r="H418" s="35"/>
      <c r="I418" s="205"/>
      <c r="J418" s="35"/>
      <c r="K418" s="35"/>
      <c r="L418" s="38"/>
      <c r="M418" s="206"/>
      <c r="N418" s="207"/>
      <c r="O418" s="70"/>
      <c r="P418" s="70"/>
      <c r="Q418" s="70"/>
      <c r="R418" s="70"/>
      <c r="S418" s="70"/>
      <c r="T418" s="71"/>
      <c r="U418" s="33"/>
      <c r="V418" s="33"/>
      <c r="W418" s="33"/>
      <c r="X418" s="33"/>
      <c r="Y418" s="33"/>
      <c r="Z418" s="33"/>
      <c r="AA418" s="33"/>
      <c r="AB418" s="33"/>
      <c r="AC418" s="33"/>
      <c r="AD418" s="33"/>
      <c r="AE418" s="33"/>
      <c r="AT418" s="16" t="s">
        <v>143</v>
      </c>
      <c r="AU418" s="16" t="s">
        <v>85</v>
      </c>
    </row>
    <row r="419" spans="1:65" s="2" customFormat="1" ht="16.5" customHeight="1">
      <c r="A419" s="33"/>
      <c r="B419" s="34"/>
      <c r="C419" s="231" t="s">
        <v>696</v>
      </c>
      <c r="D419" s="231" t="s">
        <v>553</v>
      </c>
      <c r="E419" s="232" t="s">
        <v>613</v>
      </c>
      <c r="F419" s="233" t="s">
        <v>614</v>
      </c>
      <c r="G419" s="234" t="s">
        <v>147</v>
      </c>
      <c r="H419" s="235">
        <v>472</v>
      </c>
      <c r="I419" s="236"/>
      <c r="J419" s="237">
        <f>ROUND(I419*H419,2)</f>
        <v>0</v>
      </c>
      <c r="K419" s="233" t="s">
        <v>140</v>
      </c>
      <c r="L419" s="238"/>
      <c r="M419" s="239" t="s">
        <v>1</v>
      </c>
      <c r="N419" s="240" t="s">
        <v>42</v>
      </c>
      <c r="O419" s="70"/>
      <c r="P419" s="199">
        <f>O419*H419</f>
        <v>0</v>
      </c>
      <c r="Q419" s="199">
        <v>5.1999999999999995E-4</v>
      </c>
      <c r="R419" s="199">
        <f>Q419*H419</f>
        <v>0.24543999999999999</v>
      </c>
      <c r="S419" s="199">
        <v>0</v>
      </c>
      <c r="T419" s="200">
        <f>S419*H419</f>
        <v>0</v>
      </c>
      <c r="U419" s="33"/>
      <c r="V419" s="33"/>
      <c r="W419" s="33"/>
      <c r="X419" s="33"/>
      <c r="Y419" s="33"/>
      <c r="Z419" s="33"/>
      <c r="AA419" s="33"/>
      <c r="AB419" s="33"/>
      <c r="AC419" s="33"/>
      <c r="AD419" s="33"/>
      <c r="AE419" s="33"/>
      <c r="AR419" s="201" t="s">
        <v>556</v>
      </c>
      <c r="AT419" s="201" t="s">
        <v>553</v>
      </c>
      <c r="AU419" s="201" t="s">
        <v>85</v>
      </c>
      <c r="AY419" s="16" t="s">
        <v>133</v>
      </c>
      <c r="BE419" s="202">
        <f>IF(N419="základní",J419,0)</f>
        <v>0</v>
      </c>
      <c r="BF419" s="202">
        <f>IF(N419="snížená",J419,0)</f>
        <v>0</v>
      </c>
      <c r="BG419" s="202">
        <f>IF(N419="zákl. přenesená",J419,0)</f>
        <v>0</v>
      </c>
      <c r="BH419" s="202">
        <f>IF(N419="sníž. přenesená",J419,0)</f>
        <v>0</v>
      </c>
      <c r="BI419" s="202">
        <f>IF(N419="nulová",J419,0)</f>
        <v>0</v>
      </c>
      <c r="BJ419" s="16" t="s">
        <v>83</v>
      </c>
      <c r="BK419" s="202">
        <f>ROUND(I419*H419,2)</f>
        <v>0</v>
      </c>
      <c r="BL419" s="16" t="s">
        <v>556</v>
      </c>
      <c r="BM419" s="201" t="s">
        <v>697</v>
      </c>
    </row>
    <row r="420" spans="1:65" s="2" customFormat="1" ht="11.25">
      <c r="A420" s="33"/>
      <c r="B420" s="34"/>
      <c r="C420" s="35"/>
      <c r="D420" s="203" t="s">
        <v>143</v>
      </c>
      <c r="E420" s="35"/>
      <c r="F420" s="204" t="s">
        <v>614</v>
      </c>
      <c r="G420" s="35"/>
      <c r="H420" s="35"/>
      <c r="I420" s="205"/>
      <c r="J420" s="35"/>
      <c r="K420" s="35"/>
      <c r="L420" s="38"/>
      <c r="M420" s="206"/>
      <c r="N420" s="207"/>
      <c r="O420" s="70"/>
      <c r="P420" s="70"/>
      <c r="Q420" s="70"/>
      <c r="R420" s="70"/>
      <c r="S420" s="70"/>
      <c r="T420" s="71"/>
      <c r="U420" s="33"/>
      <c r="V420" s="33"/>
      <c r="W420" s="33"/>
      <c r="X420" s="33"/>
      <c r="Y420" s="33"/>
      <c r="Z420" s="33"/>
      <c r="AA420" s="33"/>
      <c r="AB420" s="33"/>
      <c r="AC420" s="33"/>
      <c r="AD420" s="33"/>
      <c r="AE420" s="33"/>
      <c r="AT420" s="16" t="s">
        <v>143</v>
      </c>
      <c r="AU420" s="16" t="s">
        <v>85</v>
      </c>
    </row>
    <row r="421" spans="1:65" s="13" customFormat="1" ht="11.25">
      <c r="B421" s="209"/>
      <c r="C421" s="210"/>
      <c r="D421" s="203" t="s">
        <v>173</v>
      </c>
      <c r="E421" s="211" t="s">
        <v>1</v>
      </c>
      <c r="F421" s="212" t="s">
        <v>698</v>
      </c>
      <c r="G421" s="210"/>
      <c r="H421" s="213">
        <v>472</v>
      </c>
      <c r="I421" s="214"/>
      <c r="J421" s="210"/>
      <c r="K421" s="210"/>
      <c r="L421" s="215"/>
      <c r="M421" s="216"/>
      <c r="N421" s="217"/>
      <c r="O421" s="217"/>
      <c r="P421" s="217"/>
      <c r="Q421" s="217"/>
      <c r="R421" s="217"/>
      <c r="S421" s="217"/>
      <c r="T421" s="218"/>
      <c r="AT421" s="219" t="s">
        <v>173</v>
      </c>
      <c r="AU421" s="219" t="s">
        <v>85</v>
      </c>
      <c r="AV421" s="13" t="s">
        <v>85</v>
      </c>
      <c r="AW421" s="13" t="s">
        <v>34</v>
      </c>
      <c r="AX421" s="13" t="s">
        <v>83</v>
      </c>
      <c r="AY421" s="219" t="s">
        <v>133</v>
      </c>
    </row>
    <row r="422" spans="1:65" s="2" customFormat="1" ht="16.5" customHeight="1">
      <c r="A422" s="33"/>
      <c r="B422" s="34"/>
      <c r="C422" s="231" t="s">
        <v>699</v>
      </c>
      <c r="D422" s="231" t="s">
        <v>553</v>
      </c>
      <c r="E422" s="232" t="s">
        <v>700</v>
      </c>
      <c r="F422" s="233" t="s">
        <v>701</v>
      </c>
      <c r="G422" s="234" t="s">
        <v>147</v>
      </c>
      <c r="H422" s="235">
        <v>296</v>
      </c>
      <c r="I422" s="236"/>
      <c r="J422" s="237">
        <f>ROUND(I422*H422,2)</f>
        <v>0</v>
      </c>
      <c r="K422" s="233" t="s">
        <v>140</v>
      </c>
      <c r="L422" s="238"/>
      <c r="M422" s="239" t="s">
        <v>1</v>
      </c>
      <c r="N422" s="240" t="s">
        <v>42</v>
      </c>
      <c r="O422" s="70"/>
      <c r="P422" s="199">
        <f>O422*H422</f>
        <v>0</v>
      </c>
      <c r="Q422" s="199">
        <v>5.6999999999999998E-4</v>
      </c>
      <c r="R422" s="199">
        <f>Q422*H422</f>
        <v>0.16871999999999998</v>
      </c>
      <c r="S422" s="199">
        <v>0</v>
      </c>
      <c r="T422" s="200">
        <f>S422*H422</f>
        <v>0</v>
      </c>
      <c r="U422" s="33"/>
      <c r="V422" s="33"/>
      <c r="W422" s="33"/>
      <c r="X422" s="33"/>
      <c r="Y422" s="33"/>
      <c r="Z422" s="33"/>
      <c r="AA422" s="33"/>
      <c r="AB422" s="33"/>
      <c r="AC422" s="33"/>
      <c r="AD422" s="33"/>
      <c r="AE422" s="33"/>
      <c r="AR422" s="201" t="s">
        <v>556</v>
      </c>
      <c r="AT422" s="201" t="s">
        <v>553</v>
      </c>
      <c r="AU422" s="201" t="s">
        <v>85</v>
      </c>
      <c r="AY422" s="16" t="s">
        <v>133</v>
      </c>
      <c r="BE422" s="202">
        <f>IF(N422="základní",J422,0)</f>
        <v>0</v>
      </c>
      <c r="BF422" s="202">
        <f>IF(N422="snížená",J422,0)</f>
        <v>0</v>
      </c>
      <c r="BG422" s="202">
        <f>IF(N422="zákl. přenesená",J422,0)</f>
        <v>0</v>
      </c>
      <c r="BH422" s="202">
        <f>IF(N422="sníž. přenesená",J422,0)</f>
        <v>0</v>
      </c>
      <c r="BI422" s="202">
        <f>IF(N422="nulová",J422,0)</f>
        <v>0</v>
      </c>
      <c r="BJ422" s="16" t="s">
        <v>83</v>
      </c>
      <c r="BK422" s="202">
        <f>ROUND(I422*H422,2)</f>
        <v>0</v>
      </c>
      <c r="BL422" s="16" t="s">
        <v>556</v>
      </c>
      <c r="BM422" s="201" t="s">
        <v>702</v>
      </c>
    </row>
    <row r="423" spans="1:65" s="2" customFormat="1" ht="11.25">
      <c r="A423" s="33"/>
      <c r="B423" s="34"/>
      <c r="C423" s="35"/>
      <c r="D423" s="203" t="s">
        <v>143</v>
      </c>
      <c r="E423" s="35"/>
      <c r="F423" s="204" t="s">
        <v>701</v>
      </c>
      <c r="G423" s="35"/>
      <c r="H423" s="35"/>
      <c r="I423" s="205"/>
      <c r="J423" s="35"/>
      <c r="K423" s="35"/>
      <c r="L423" s="38"/>
      <c r="M423" s="206"/>
      <c r="N423" s="207"/>
      <c r="O423" s="70"/>
      <c r="P423" s="70"/>
      <c r="Q423" s="70"/>
      <c r="R423" s="70"/>
      <c r="S423" s="70"/>
      <c r="T423" s="71"/>
      <c r="U423" s="33"/>
      <c r="V423" s="33"/>
      <c r="W423" s="33"/>
      <c r="X423" s="33"/>
      <c r="Y423" s="33"/>
      <c r="Z423" s="33"/>
      <c r="AA423" s="33"/>
      <c r="AB423" s="33"/>
      <c r="AC423" s="33"/>
      <c r="AD423" s="33"/>
      <c r="AE423" s="33"/>
      <c r="AT423" s="16" t="s">
        <v>143</v>
      </c>
      <c r="AU423" s="16" t="s">
        <v>85</v>
      </c>
    </row>
    <row r="424" spans="1:65" s="2" customFormat="1" ht="16.5" customHeight="1">
      <c r="A424" s="33"/>
      <c r="B424" s="34"/>
      <c r="C424" s="231" t="s">
        <v>703</v>
      </c>
      <c r="D424" s="231" t="s">
        <v>553</v>
      </c>
      <c r="E424" s="232" t="s">
        <v>617</v>
      </c>
      <c r="F424" s="233" t="s">
        <v>618</v>
      </c>
      <c r="G424" s="234" t="s">
        <v>147</v>
      </c>
      <c r="H424" s="235">
        <v>768</v>
      </c>
      <c r="I424" s="236"/>
      <c r="J424" s="237">
        <f>ROUND(I424*H424,2)</f>
        <v>0</v>
      </c>
      <c r="K424" s="233" t="s">
        <v>140</v>
      </c>
      <c r="L424" s="238"/>
      <c r="M424" s="239" t="s">
        <v>1</v>
      </c>
      <c r="N424" s="240" t="s">
        <v>42</v>
      </c>
      <c r="O424" s="70"/>
      <c r="P424" s="199">
        <f>O424*H424</f>
        <v>0</v>
      </c>
      <c r="Q424" s="199">
        <v>9.0000000000000006E-5</v>
      </c>
      <c r="R424" s="199">
        <f>Q424*H424</f>
        <v>6.9120000000000001E-2</v>
      </c>
      <c r="S424" s="199">
        <v>0</v>
      </c>
      <c r="T424" s="200">
        <f>S424*H424</f>
        <v>0</v>
      </c>
      <c r="U424" s="33"/>
      <c r="V424" s="33"/>
      <c r="W424" s="33"/>
      <c r="X424" s="33"/>
      <c r="Y424" s="33"/>
      <c r="Z424" s="33"/>
      <c r="AA424" s="33"/>
      <c r="AB424" s="33"/>
      <c r="AC424" s="33"/>
      <c r="AD424" s="33"/>
      <c r="AE424" s="33"/>
      <c r="AR424" s="201" t="s">
        <v>556</v>
      </c>
      <c r="AT424" s="201" t="s">
        <v>553</v>
      </c>
      <c r="AU424" s="201" t="s">
        <v>85</v>
      </c>
      <c r="AY424" s="16" t="s">
        <v>133</v>
      </c>
      <c r="BE424" s="202">
        <f>IF(N424="základní",J424,0)</f>
        <v>0</v>
      </c>
      <c r="BF424" s="202">
        <f>IF(N424="snížená",J424,0)</f>
        <v>0</v>
      </c>
      <c r="BG424" s="202">
        <f>IF(N424="zákl. přenesená",J424,0)</f>
        <v>0</v>
      </c>
      <c r="BH424" s="202">
        <f>IF(N424="sníž. přenesená",J424,0)</f>
        <v>0</v>
      </c>
      <c r="BI424" s="202">
        <f>IF(N424="nulová",J424,0)</f>
        <v>0</v>
      </c>
      <c r="BJ424" s="16" t="s">
        <v>83</v>
      </c>
      <c r="BK424" s="202">
        <f>ROUND(I424*H424,2)</f>
        <v>0</v>
      </c>
      <c r="BL424" s="16" t="s">
        <v>556</v>
      </c>
      <c r="BM424" s="201" t="s">
        <v>704</v>
      </c>
    </row>
    <row r="425" spans="1:65" s="2" customFormat="1" ht="11.25">
      <c r="A425" s="33"/>
      <c r="B425" s="34"/>
      <c r="C425" s="35"/>
      <c r="D425" s="203" t="s">
        <v>143</v>
      </c>
      <c r="E425" s="35"/>
      <c r="F425" s="204" t="s">
        <v>618</v>
      </c>
      <c r="G425" s="35"/>
      <c r="H425" s="35"/>
      <c r="I425" s="205"/>
      <c r="J425" s="35"/>
      <c r="K425" s="35"/>
      <c r="L425" s="38"/>
      <c r="M425" s="206"/>
      <c r="N425" s="207"/>
      <c r="O425" s="70"/>
      <c r="P425" s="70"/>
      <c r="Q425" s="70"/>
      <c r="R425" s="70"/>
      <c r="S425" s="70"/>
      <c r="T425" s="71"/>
      <c r="U425" s="33"/>
      <c r="V425" s="33"/>
      <c r="W425" s="33"/>
      <c r="X425" s="33"/>
      <c r="Y425" s="33"/>
      <c r="Z425" s="33"/>
      <c r="AA425" s="33"/>
      <c r="AB425" s="33"/>
      <c r="AC425" s="33"/>
      <c r="AD425" s="33"/>
      <c r="AE425" s="33"/>
      <c r="AT425" s="16" t="s">
        <v>143</v>
      </c>
      <c r="AU425" s="16" t="s">
        <v>85</v>
      </c>
    </row>
    <row r="426" spans="1:65" s="13" customFormat="1" ht="11.25">
      <c r="B426" s="209"/>
      <c r="C426" s="210"/>
      <c r="D426" s="203" t="s">
        <v>173</v>
      </c>
      <c r="E426" s="211" t="s">
        <v>1</v>
      </c>
      <c r="F426" s="212" t="s">
        <v>705</v>
      </c>
      <c r="G426" s="210"/>
      <c r="H426" s="213">
        <v>768</v>
      </c>
      <c r="I426" s="214"/>
      <c r="J426" s="210"/>
      <c r="K426" s="210"/>
      <c r="L426" s="215"/>
      <c r="M426" s="216"/>
      <c r="N426" s="217"/>
      <c r="O426" s="217"/>
      <c r="P426" s="217"/>
      <c r="Q426" s="217"/>
      <c r="R426" s="217"/>
      <c r="S426" s="217"/>
      <c r="T426" s="218"/>
      <c r="AT426" s="219" t="s">
        <v>173</v>
      </c>
      <c r="AU426" s="219" t="s">
        <v>85</v>
      </c>
      <c r="AV426" s="13" t="s">
        <v>85</v>
      </c>
      <c r="AW426" s="13" t="s">
        <v>34</v>
      </c>
      <c r="AX426" s="13" t="s">
        <v>83</v>
      </c>
      <c r="AY426" s="219" t="s">
        <v>133</v>
      </c>
    </row>
    <row r="427" spans="1:65" s="2" customFormat="1" ht="16.5" customHeight="1">
      <c r="A427" s="33"/>
      <c r="B427" s="34"/>
      <c r="C427" s="231" t="s">
        <v>706</v>
      </c>
      <c r="D427" s="231" t="s">
        <v>553</v>
      </c>
      <c r="E427" s="232" t="s">
        <v>609</v>
      </c>
      <c r="F427" s="233" t="s">
        <v>610</v>
      </c>
      <c r="G427" s="234" t="s">
        <v>147</v>
      </c>
      <c r="H427" s="235">
        <v>236</v>
      </c>
      <c r="I427" s="236"/>
      <c r="J427" s="237">
        <f>ROUND(I427*H427,2)</f>
        <v>0</v>
      </c>
      <c r="K427" s="233" t="s">
        <v>140</v>
      </c>
      <c r="L427" s="238"/>
      <c r="M427" s="239" t="s">
        <v>1</v>
      </c>
      <c r="N427" s="240" t="s">
        <v>42</v>
      </c>
      <c r="O427" s="70"/>
      <c r="P427" s="199">
        <f>O427*H427</f>
        <v>0</v>
      </c>
      <c r="Q427" s="199">
        <v>1.23E-3</v>
      </c>
      <c r="R427" s="199">
        <f>Q427*H427</f>
        <v>0.29027999999999998</v>
      </c>
      <c r="S427" s="199">
        <v>0</v>
      </c>
      <c r="T427" s="200">
        <f>S427*H427</f>
        <v>0</v>
      </c>
      <c r="U427" s="33"/>
      <c r="V427" s="33"/>
      <c r="W427" s="33"/>
      <c r="X427" s="33"/>
      <c r="Y427" s="33"/>
      <c r="Z427" s="33"/>
      <c r="AA427" s="33"/>
      <c r="AB427" s="33"/>
      <c r="AC427" s="33"/>
      <c r="AD427" s="33"/>
      <c r="AE427" s="33"/>
      <c r="AR427" s="201" t="s">
        <v>556</v>
      </c>
      <c r="AT427" s="201" t="s">
        <v>553</v>
      </c>
      <c r="AU427" s="201" t="s">
        <v>85</v>
      </c>
      <c r="AY427" s="16" t="s">
        <v>133</v>
      </c>
      <c r="BE427" s="202">
        <f>IF(N427="základní",J427,0)</f>
        <v>0</v>
      </c>
      <c r="BF427" s="202">
        <f>IF(N427="snížená",J427,0)</f>
        <v>0</v>
      </c>
      <c r="BG427" s="202">
        <f>IF(N427="zákl. přenesená",J427,0)</f>
        <v>0</v>
      </c>
      <c r="BH427" s="202">
        <f>IF(N427="sníž. přenesená",J427,0)</f>
        <v>0</v>
      </c>
      <c r="BI427" s="202">
        <f>IF(N427="nulová",J427,0)</f>
        <v>0</v>
      </c>
      <c r="BJ427" s="16" t="s">
        <v>83</v>
      </c>
      <c r="BK427" s="202">
        <f>ROUND(I427*H427,2)</f>
        <v>0</v>
      </c>
      <c r="BL427" s="16" t="s">
        <v>556</v>
      </c>
      <c r="BM427" s="201" t="s">
        <v>707</v>
      </c>
    </row>
    <row r="428" spans="1:65" s="2" customFormat="1" ht="11.25">
      <c r="A428" s="33"/>
      <c r="B428" s="34"/>
      <c r="C428" s="35"/>
      <c r="D428" s="203" t="s">
        <v>143</v>
      </c>
      <c r="E428" s="35"/>
      <c r="F428" s="204" t="s">
        <v>610</v>
      </c>
      <c r="G428" s="35"/>
      <c r="H428" s="35"/>
      <c r="I428" s="205"/>
      <c r="J428" s="35"/>
      <c r="K428" s="35"/>
      <c r="L428" s="38"/>
      <c r="M428" s="206"/>
      <c r="N428" s="207"/>
      <c r="O428" s="70"/>
      <c r="P428" s="70"/>
      <c r="Q428" s="70"/>
      <c r="R428" s="70"/>
      <c r="S428" s="70"/>
      <c r="T428" s="71"/>
      <c r="U428" s="33"/>
      <c r="V428" s="33"/>
      <c r="W428" s="33"/>
      <c r="X428" s="33"/>
      <c r="Y428" s="33"/>
      <c r="Z428" s="33"/>
      <c r="AA428" s="33"/>
      <c r="AB428" s="33"/>
      <c r="AC428" s="33"/>
      <c r="AD428" s="33"/>
      <c r="AE428" s="33"/>
      <c r="AT428" s="16" t="s">
        <v>143</v>
      </c>
      <c r="AU428" s="16" t="s">
        <v>85</v>
      </c>
    </row>
    <row r="429" spans="1:65" s="13" customFormat="1" ht="11.25">
      <c r="B429" s="209"/>
      <c r="C429" s="210"/>
      <c r="D429" s="203" t="s">
        <v>173</v>
      </c>
      <c r="E429" s="211" t="s">
        <v>1</v>
      </c>
      <c r="F429" s="212" t="s">
        <v>708</v>
      </c>
      <c r="G429" s="210"/>
      <c r="H429" s="213">
        <v>236</v>
      </c>
      <c r="I429" s="214"/>
      <c r="J429" s="210"/>
      <c r="K429" s="210"/>
      <c r="L429" s="215"/>
      <c r="M429" s="216"/>
      <c r="N429" s="217"/>
      <c r="O429" s="217"/>
      <c r="P429" s="217"/>
      <c r="Q429" s="217"/>
      <c r="R429" s="217"/>
      <c r="S429" s="217"/>
      <c r="T429" s="218"/>
      <c r="AT429" s="219" t="s">
        <v>173</v>
      </c>
      <c r="AU429" s="219" t="s">
        <v>85</v>
      </c>
      <c r="AV429" s="13" t="s">
        <v>85</v>
      </c>
      <c r="AW429" s="13" t="s">
        <v>34</v>
      </c>
      <c r="AX429" s="13" t="s">
        <v>83</v>
      </c>
      <c r="AY429" s="219" t="s">
        <v>133</v>
      </c>
    </row>
    <row r="430" spans="1:65" s="2" customFormat="1" ht="16.5" customHeight="1">
      <c r="A430" s="33"/>
      <c r="B430" s="34"/>
      <c r="C430" s="231" t="s">
        <v>709</v>
      </c>
      <c r="D430" s="231" t="s">
        <v>553</v>
      </c>
      <c r="E430" s="232" t="s">
        <v>621</v>
      </c>
      <c r="F430" s="233" t="s">
        <v>622</v>
      </c>
      <c r="G430" s="234" t="s">
        <v>147</v>
      </c>
      <c r="H430" s="235">
        <v>122</v>
      </c>
      <c r="I430" s="236"/>
      <c r="J430" s="237">
        <f>ROUND(I430*H430,2)</f>
        <v>0</v>
      </c>
      <c r="K430" s="233" t="s">
        <v>140</v>
      </c>
      <c r="L430" s="238"/>
      <c r="M430" s="239" t="s">
        <v>1</v>
      </c>
      <c r="N430" s="240" t="s">
        <v>42</v>
      </c>
      <c r="O430" s="70"/>
      <c r="P430" s="199">
        <f>O430*H430</f>
        <v>0</v>
      </c>
      <c r="Q430" s="199">
        <v>1.8000000000000001E-4</v>
      </c>
      <c r="R430" s="199">
        <f>Q430*H430</f>
        <v>2.196E-2</v>
      </c>
      <c r="S430" s="199">
        <v>0</v>
      </c>
      <c r="T430" s="200">
        <f>S430*H430</f>
        <v>0</v>
      </c>
      <c r="U430" s="33"/>
      <c r="V430" s="33"/>
      <c r="W430" s="33"/>
      <c r="X430" s="33"/>
      <c r="Y430" s="33"/>
      <c r="Z430" s="33"/>
      <c r="AA430" s="33"/>
      <c r="AB430" s="33"/>
      <c r="AC430" s="33"/>
      <c r="AD430" s="33"/>
      <c r="AE430" s="33"/>
      <c r="AR430" s="201" t="s">
        <v>556</v>
      </c>
      <c r="AT430" s="201" t="s">
        <v>553</v>
      </c>
      <c r="AU430" s="201" t="s">
        <v>85</v>
      </c>
      <c r="AY430" s="16" t="s">
        <v>133</v>
      </c>
      <c r="BE430" s="202">
        <f>IF(N430="základní",J430,0)</f>
        <v>0</v>
      </c>
      <c r="BF430" s="202">
        <f>IF(N430="snížená",J430,0)</f>
        <v>0</v>
      </c>
      <c r="BG430" s="202">
        <f>IF(N430="zákl. přenesená",J430,0)</f>
        <v>0</v>
      </c>
      <c r="BH430" s="202">
        <f>IF(N430="sníž. přenesená",J430,0)</f>
        <v>0</v>
      </c>
      <c r="BI430" s="202">
        <f>IF(N430="nulová",J430,0)</f>
        <v>0</v>
      </c>
      <c r="BJ430" s="16" t="s">
        <v>83</v>
      </c>
      <c r="BK430" s="202">
        <f>ROUND(I430*H430,2)</f>
        <v>0</v>
      </c>
      <c r="BL430" s="16" t="s">
        <v>556</v>
      </c>
      <c r="BM430" s="201" t="s">
        <v>710</v>
      </c>
    </row>
    <row r="431" spans="1:65" s="2" customFormat="1" ht="11.25">
      <c r="A431" s="33"/>
      <c r="B431" s="34"/>
      <c r="C431" s="35"/>
      <c r="D431" s="203" t="s">
        <v>143</v>
      </c>
      <c r="E431" s="35"/>
      <c r="F431" s="204" t="s">
        <v>622</v>
      </c>
      <c r="G431" s="35"/>
      <c r="H431" s="35"/>
      <c r="I431" s="205"/>
      <c r="J431" s="35"/>
      <c r="K431" s="35"/>
      <c r="L431" s="38"/>
      <c r="M431" s="206"/>
      <c r="N431" s="207"/>
      <c r="O431" s="70"/>
      <c r="P431" s="70"/>
      <c r="Q431" s="70"/>
      <c r="R431" s="70"/>
      <c r="S431" s="70"/>
      <c r="T431" s="71"/>
      <c r="U431" s="33"/>
      <c r="V431" s="33"/>
      <c r="W431" s="33"/>
      <c r="X431" s="33"/>
      <c r="Y431" s="33"/>
      <c r="Z431" s="33"/>
      <c r="AA431" s="33"/>
      <c r="AB431" s="33"/>
      <c r="AC431" s="33"/>
      <c r="AD431" s="33"/>
      <c r="AE431" s="33"/>
      <c r="AT431" s="16" t="s">
        <v>143</v>
      </c>
      <c r="AU431" s="16" t="s">
        <v>85</v>
      </c>
    </row>
    <row r="432" spans="1:65" s="13" customFormat="1" ht="11.25">
      <c r="B432" s="209"/>
      <c r="C432" s="210"/>
      <c r="D432" s="203" t="s">
        <v>173</v>
      </c>
      <c r="E432" s="211" t="s">
        <v>1</v>
      </c>
      <c r="F432" s="212" t="s">
        <v>711</v>
      </c>
      <c r="G432" s="210"/>
      <c r="H432" s="213">
        <v>122</v>
      </c>
      <c r="I432" s="214"/>
      <c r="J432" s="210"/>
      <c r="K432" s="210"/>
      <c r="L432" s="215"/>
      <c r="M432" s="216"/>
      <c r="N432" s="217"/>
      <c r="O432" s="217"/>
      <c r="P432" s="217"/>
      <c r="Q432" s="217"/>
      <c r="R432" s="217"/>
      <c r="S432" s="217"/>
      <c r="T432" s="218"/>
      <c r="AT432" s="219" t="s">
        <v>173</v>
      </c>
      <c r="AU432" s="219" t="s">
        <v>85</v>
      </c>
      <c r="AV432" s="13" t="s">
        <v>85</v>
      </c>
      <c r="AW432" s="13" t="s">
        <v>34</v>
      </c>
      <c r="AX432" s="13" t="s">
        <v>83</v>
      </c>
      <c r="AY432" s="219" t="s">
        <v>133</v>
      </c>
    </row>
    <row r="433" spans="1:65" s="2" customFormat="1" ht="16.5" customHeight="1">
      <c r="A433" s="33"/>
      <c r="B433" s="34"/>
      <c r="C433" s="231" t="s">
        <v>712</v>
      </c>
      <c r="D433" s="231" t="s">
        <v>553</v>
      </c>
      <c r="E433" s="232" t="s">
        <v>625</v>
      </c>
      <c r="F433" s="233" t="s">
        <v>626</v>
      </c>
      <c r="G433" s="234" t="s">
        <v>147</v>
      </c>
      <c r="H433" s="235">
        <v>118</v>
      </c>
      <c r="I433" s="236"/>
      <c r="J433" s="237">
        <f>ROUND(I433*H433,2)</f>
        <v>0</v>
      </c>
      <c r="K433" s="233" t="s">
        <v>140</v>
      </c>
      <c r="L433" s="238"/>
      <c r="M433" s="239" t="s">
        <v>1</v>
      </c>
      <c r="N433" s="240" t="s">
        <v>42</v>
      </c>
      <c r="O433" s="70"/>
      <c r="P433" s="199">
        <f>O433*H433</f>
        <v>0</v>
      </c>
      <c r="Q433" s="199">
        <v>9.0000000000000006E-5</v>
      </c>
      <c r="R433" s="199">
        <f>Q433*H433</f>
        <v>1.0620000000000001E-2</v>
      </c>
      <c r="S433" s="199">
        <v>0</v>
      </c>
      <c r="T433" s="200">
        <f>S433*H433</f>
        <v>0</v>
      </c>
      <c r="U433" s="33"/>
      <c r="V433" s="33"/>
      <c r="W433" s="33"/>
      <c r="X433" s="33"/>
      <c r="Y433" s="33"/>
      <c r="Z433" s="33"/>
      <c r="AA433" s="33"/>
      <c r="AB433" s="33"/>
      <c r="AC433" s="33"/>
      <c r="AD433" s="33"/>
      <c r="AE433" s="33"/>
      <c r="AR433" s="201" t="s">
        <v>556</v>
      </c>
      <c r="AT433" s="201" t="s">
        <v>553</v>
      </c>
      <c r="AU433" s="201" t="s">
        <v>85</v>
      </c>
      <c r="AY433" s="16" t="s">
        <v>133</v>
      </c>
      <c r="BE433" s="202">
        <f>IF(N433="základní",J433,0)</f>
        <v>0</v>
      </c>
      <c r="BF433" s="202">
        <f>IF(N433="snížená",J433,0)</f>
        <v>0</v>
      </c>
      <c r="BG433" s="202">
        <f>IF(N433="zákl. přenesená",J433,0)</f>
        <v>0</v>
      </c>
      <c r="BH433" s="202">
        <f>IF(N433="sníž. přenesená",J433,0)</f>
        <v>0</v>
      </c>
      <c r="BI433" s="202">
        <f>IF(N433="nulová",J433,0)</f>
        <v>0</v>
      </c>
      <c r="BJ433" s="16" t="s">
        <v>83</v>
      </c>
      <c r="BK433" s="202">
        <f>ROUND(I433*H433,2)</f>
        <v>0</v>
      </c>
      <c r="BL433" s="16" t="s">
        <v>556</v>
      </c>
      <c r="BM433" s="201" t="s">
        <v>713</v>
      </c>
    </row>
    <row r="434" spans="1:65" s="2" customFormat="1" ht="11.25">
      <c r="A434" s="33"/>
      <c r="B434" s="34"/>
      <c r="C434" s="35"/>
      <c r="D434" s="203" t="s">
        <v>143</v>
      </c>
      <c r="E434" s="35"/>
      <c r="F434" s="204" t="s">
        <v>626</v>
      </c>
      <c r="G434" s="35"/>
      <c r="H434" s="35"/>
      <c r="I434" s="205"/>
      <c r="J434" s="35"/>
      <c r="K434" s="35"/>
      <c r="L434" s="38"/>
      <c r="M434" s="206"/>
      <c r="N434" s="207"/>
      <c r="O434" s="70"/>
      <c r="P434" s="70"/>
      <c r="Q434" s="70"/>
      <c r="R434" s="70"/>
      <c r="S434" s="70"/>
      <c r="T434" s="71"/>
      <c r="U434" s="33"/>
      <c r="V434" s="33"/>
      <c r="W434" s="33"/>
      <c r="X434" s="33"/>
      <c r="Y434" s="33"/>
      <c r="Z434" s="33"/>
      <c r="AA434" s="33"/>
      <c r="AB434" s="33"/>
      <c r="AC434" s="33"/>
      <c r="AD434" s="33"/>
      <c r="AE434" s="33"/>
      <c r="AT434" s="16" t="s">
        <v>143</v>
      </c>
      <c r="AU434" s="16" t="s">
        <v>85</v>
      </c>
    </row>
    <row r="435" spans="1:65" s="13" customFormat="1" ht="11.25">
      <c r="B435" s="209"/>
      <c r="C435" s="210"/>
      <c r="D435" s="203" t="s">
        <v>173</v>
      </c>
      <c r="E435" s="211" t="s">
        <v>1</v>
      </c>
      <c r="F435" s="212" t="s">
        <v>714</v>
      </c>
      <c r="G435" s="210"/>
      <c r="H435" s="213">
        <v>118</v>
      </c>
      <c r="I435" s="214"/>
      <c r="J435" s="210"/>
      <c r="K435" s="210"/>
      <c r="L435" s="215"/>
      <c r="M435" s="216"/>
      <c r="N435" s="217"/>
      <c r="O435" s="217"/>
      <c r="P435" s="217"/>
      <c r="Q435" s="217"/>
      <c r="R435" s="217"/>
      <c r="S435" s="217"/>
      <c r="T435" s="218"/>
      <c r="AT435" s="219" t="s">
        <v>173</v>
      </c>
      <c r="AU435" s="219" t="s">
        <v>85</v>
      </c>
      <c r="AV435" s="13" t="s">
        <v>85</v>
      </c>
      <c r="AW435" s="13" t="s">
        <v>34</v>
      </c>
      <c r="AX435" s="13" t="s">
        <v>83</v>
      </c>
      <c r="AY435" s="219" t="s">
        <v>133</v>
      </c>
    </row>
    <row r="436" spans="1:65" s="2" customFormat="1" ht="16.5" customHeight="1">
      <c r="A436" s="33"/>
      <c r="B436" s="34"/>
      <c r="C436" s="231" t="s">
        <v>715</v>
      </c>
      <c r="D436" s="231" t="s">
        <v>553</v>
      </c>
      <c r="E436" s="232" t="s">
        <v>716</v>
      </c>
      <c r="F436" s="233" t="s">
        <v>717</v>
      </c>
      <c r="G436" s="234" t="s">
        <v>187</v>
      </c>
      <c r="H436" s="235">
        <v>8</v>
      </c>
      <c r="I436" s="236"/>
      <c r="J436" s="237">
        <f>ROUND(I436*H436,2)</f>
        <v>0</v>
      </c>
      <c r="K436" s="233" t="s">
        <v>140</v>
      </c>
      <c r="L436" s="238"/>
      <c r="M436" s="239" t="s">
        <v>1</v>
      </c>
      <c r="N436" s="240" t="s">
        <v>42</v>
      </c>
      <c r="O436" s="70"/>
      <c r="P436" s="199">
        <f>O436*H436</f>
        <v>0</v>
      </c>
      <c r="Q436" s="199">
        <v>1E-3</v>
      </c>
      <c r="R436" s="199">
        <f>Q436*H436</f>
        <v>8.0000000000000002E-3</v>
      </c>
      <c r="S436" s="199">
        <v>0</v>
      </c>
      <c r="T436" s="200">
        <f>S436*H436</f>
        <v>0</v>
      </c>
      <c r="U436" s="33"/>
      <c r="V436" s="33"/>
      <c r="W436" s="33"/>
      <c r="X436" s="33"/>
      <c r="Y436" s="33"/>
      <c r="Z436" s="33"/>
      <c r="AA436" s="33"/>
      <c r="AB436" s="33"/>
      <c r="AC436" s="33"/>
      <c r="AD436" s="33"/>
      <c r="AE436" s="33"/>
      <c r="AR436" s="201" t="s">
        <v>556</v>
      </c>
      <c r="AT436" s="201" t="s">
        <v>553</v>
      </c>
      <c r="AU436" s="201" t="s">
        <v>85</v>
      </c>
      <c r="AY436" s="16" t="s">
        <v>133</v>
      </c>
      <c r="BE436" s="202">
        <f>IF(N436="základní",J436,0)</f>
        <v>0</v>
      </c>
      <c r="BF436" s="202">
        <f>IF(N436="snížená",J436,0)</f>
        <v>0</v>
      </c>
      <c r="BG436" s="202">
        <f>IF(N436="zákl. přenesená",J436,0)</f>
        <v>0</v>
      </c>
      <c r="BH436" s="202">
        <f>IF(N436="sníž. přenesená",J436,0)</f>
        <v>0</v>
      </c>
      <c r="BI436" s="202">
        <f>IF(N436="nulová",J436,0)</f>
        <v>0</v>
      </c>
      <c r="BJ436" s="16" t="s">
        <v>83</v>
      </c>
      <c r="BK436" s="202">
        <f>ROUND(I436*H436,2)</f>
        <v>0</v>
      </c>
      <c r="BL436" s="16" t="s">
        <v>556</v>
      </c>
      <c r="BM436" s="201" t="s">
        <v>718</v>
      </c>
    </row>
    <row r="437" spans="1:65" s="2" customFormat="1" ht="11.25">
      <c r="A437" s="33"/>
      <c r="B437" s="34"/>
      <c r="C437" s="35"/>
      <c r="D437" s="203" t="s">
        <v>143</v>
      </c>
      <c r="E437" s="35"/>
      <c r="F437" s="204" t="s">
        <v>717</v>
      </c>
      <c r="G437" s="35"/>
      <c r="H437" s="35"/>
      <c r="I437" s="205"/>
      <c r="J437" s="35"/>
      <c r="K437" s="35"/>
      <c r="L437" s="38"/>
      <c r="M437" s="206"/>
      <c r="N437" s="207"/>
      <c r="O437" s="70"/>
      <c r="P437" s="70"/>
      <c r="Q437" s="70"/>
      <c r="R437" s="70"/>
      <c r="S437" s="70"/>
      <c r="T437" s="71"/>
      <c r="U437" s="33"/>
      <c r="V437" s="33"/>
      <c r="W437" s="33"/>
      <c r="X437" s="33"/>
      <c r="Y437" s="33"/>
      <c r="Z437" s="33"/>
      <c r="AA437" s="33"/>
      <c r="AB437" s="33"/>
      <c r="AC437" s="33"/>
      <c r="AD437" s="33"/>
      <c r="AE437" s="33"/>
      <c r="AT437" s="16" t="s">
        <v>143</v>
      </c>
      <c r="AU437" s="16" t="s">
        <v>85</v>
      </c>
    </row>
    <row r="438" spans="1:65" s="2" customFormat="1" ht="16.5" customHeight="1">
      <c r="A438" s="33"/>
      <c r="B438" s="34"/>
      <c r="C438" s="231" t="s">
        <v>719</v>
      </c>
      <c r="D438" s="231" t="s">
        <v>553</v>
      </c>
      <c r="E438" s="232" t="s">
        <v>720</v>
      </c>
      <c r="F438" s="233" t="s">
        <v>721</v>
      </c>
      <c r="G438" s="234" t="s">
        <v>147</v>
      </c>
      <c r="H438" s="235">
        <v>900</v>
      </c>
      <c r="I438" s="236"/>
      <c r="J438" s="237">
        <f>ROUND(I438*H438,2)</f>
        <v>0</v>
      </c>
      <c r="K438" s="233" t="s">
        <v>140</v>
      </c>
      <c r="L438" s="238"/>
      <c r="M438" s="239" t="s">
        <v>1</v>
      </c>
      <c r="N438" s="240" t="s">
        <v>42</v>
      </c>
      <c r="O438" s="70"/>
      <c r="P438" s="199">
        <f>O438*H438</f>
        <v>0</v>
      </c>
      <c r="Q438" s="199">
        <v>1.1100000000000001E-3</v>
      </c>
      <c r="R438" s="199">
        <f>Q438*H438</f>
        <v>0.99900000000000011</v>
      </c>
      <c r="S438" s="199">
        <v>0</v>
      </c>
      <c r="T438" s="200">
        <f>S438*H438</f>
        <v>0</v>
      </c>
      <c r="U438" s="33"/>
      <c r="V438" s="33"/>
      <c r="W438" s="33"/>
      <c r="X438" s="33"/>
      <c r="Y438" s="33"/>
      <c r="Z438" s="33"/>
      <c r="AA438" s="33"/>
      <c r="AB438" s="33"/>
      <c r="AC438" s="33"/>
      <c r="AD438" s="33"/>
      <c r="AE438" s="33"/>
      <c r="AR438" s="201" t="s">
        <v>556</v>
      </c>
      <c r="AT438" s="201" t="s">
        <v>553</v>
      </c>
      <c r="AU438" s="201" t="s">
        <v>85</v>
      </c>
      <c r="AY438" s="16" t="s">
        <v>133</v>
      </c>
      <c r="BE438" s="202">
        <f>IF(N438="základní",J438,0)</f>
        <v>0</v>
      </c>
      <c r="BF438" s="202">
        <f>IF(N438="snížená",J438,0)</f>
        <v>0</v>
      </c>
      <c r="BG438" s="202">
        <f>IF(N438="zákl. přenesená",J438,0)</f>
        <v>0</v>
      </c>
      <c r="BH438" s="202">
        <f>IF(N438="sníž. přenesená",J438,0)</f>
        <v>0</v>
      </c>
      <c r="BI438" s="202">
        <f>IF(N438="nulová",J438,0)</f>
        <v>0</v>
      </c>
      <c r="BJ438" s="16" t="s">
        <v>83</v>
      </c>
      <c r="BK438" s="202">
        <f>ROUND(I438*H438,2)</f>
        <v>0</v>
      </c>
      <c r="BL438" s="16" t="s">
        <v>556</v>
      </c>
      <c r="BM438" s="201" t="s">
        <v>722</v>
      </c>
    </row>
    <row r="439" spans="1:65" s="2" customFormat="1" ht="11.25">
      <c r="A439" s="33"/>
      <c r="B439" s="34"/>
      <c r="C439" s="35"/>
      <c r="D439" s="203" t="s">
        <v>143</v>
      </c>
      <c r="E439" s="35"/>
      <c r="F439" s="204" t="s">
        <v>721</v>
      </c>
      <c r="G439" s="35"/>
      <c r="H439" s="35"/>
      <c r="I439" s="205"/>
      <c r="J439" s="35"/>
      <c r="K439" s="35"/>
      <c r="L439" s="38"/>
      <c r="M439" s="206"/>
      <c r="N439" s="207"/>
      <c r="O439" s="70"/>
      <c r="P439" s="70"/>
      <c r="Q439" s="70"/>
      <c r="R439" s="70"/>
      <c r="S439" s="70"/>
      <c r="T439" s="71"/>
      <c r="U439" s="33"/>
      <c r="V439" s="33"/>
      <c r="W439" s="33"/>
      <c r="X439" s="33"/>
      <c r="Y439" s="33"/>
      <c r="Z439" s="33"/>
      <c r="AA439" s="33"/>
      <c r="AB439" s="33"/>
      <c r="AC439" s="33"/>
      <c r="AD439" s="33"/>
      <c r="AE439" s="33"/>
      <c r="AT439" s="16" t="s">
        <v>143</v>
      </c>
      <c r="AU439" s="16" t="s">
        <v>85</v>
      </c>
    </row>
    <row r="440" spans="1:65" s="2" customFormat="1" ht="16.5" customHeight="1">
      <c r="A440" s="33"/>
      <c r="B440" s="34"/>
      <c r="C440" s="231" t="s">
        <v>723</v>
      </c>
      <c r="D440" s="231" t="s">
        <v>553</v>
      </c>
      <c r="E440" s="232" t="s">
        <v>724</v>
      </c>
      <c r="F440" s="233" t="s">
        <v>725</v>
      </c>
      <c r="G440" s="234" t="s">
        <v>147</v>
      </c>
      <c r="H440" s="235">
        <v>450</v>
      </c>
      <c r="I440" s="236"/>
      <c r="J440" s="237">
        <f>ROUND(I440*H440,2)</f>
        <v>0</v>
      </c>
      <c r="K440" s="233" t="s">
        <v>140</v>
      </c>
      <c r="L440" s="238"/>
      <c r="M440" s="239" t="s">
        <v>1</v>
      </c>
      <c r="N440" s="240" t="s">
        <v>42</v>
      </c>
      <c r="O440" s="70"/>
      <c r="P440" s="199">
        <f>O440*H440</f>
        <v>0</v>
      </c>
      <c r="Q440" s="199">
        <v>2.1000000000000001E-4</v>
      </c>
      <c r="R440" s="199">
        <f>Q440*H440</f>
        <v>9.4500000000000001E-2</v>
      </c>
      <c r="S440" s="199">
        <v>0</v>
      </c>
      <c r="T440" s="200">
        <f>S440*H440</f>
        <v>0</v>
      </c>
      <c r="U440" s="33"/>
      <c r="V440" s="33"/>
      <c r="W440" s="33"/>
      <c r="X440" s="33"/>
      <c r="Y440" s="33"/>
      <c r="Z440" s="33"/>
      <c r="AA440" s="33"/>
      <c r="AB440" s="33"/>
      <c r="AC440" s="33"/>
      <c r="AD440" s="33"/>
      <c r="AE440" s="33"/>
      <c r="AR440" s="201" t="s">
        <v>556</v>
      </c>
      <c r="AT440" s="201" t="s">
        <v>553</v>
      </c>
      <c r="AU440" s="201" t="s">
        <v>85</v>
      </c>
      <c r="AY440" s="16" t="s">
        <v>133</v>
      </c>
      <c r="BE440" s="202">
        <f>IF(N440="základní",J440,0)</f>
        <v>0</v>
      </c>
      <c r="BF440" s="202">
        <f>IF(N440="snížená",J440,0)</f>
        <v>0</v>
      </c>
      <c r="BG440" s="202">
        <f>IF(N440="zákl. přenesená",J440,0)</f>
        <v>0</v>
      </c>
      <c r="BH440" s="202">
        <f>IF(N440="sníž. přenesená",J440,0)</f>
        <v>0</v>
      </c>
      <c r="BI440" s="202">
        <f>IF(N440="nulová",J440,0)</f>
        <v>0</v>
      </c>
      <c r="BJ440" s="16" t="s">
        <v>83</v>
      </c>
      <c r="BK440" s="202">
        <f>ROUND(I440*H440,2)</f>
        <v>0</v>
      </c>
      <c r="BL440" s="16" t="s">
        <v>556</v>
      </c>
      <c r="BM440" s="201" t="s">
        <v>726</v>
      </c>
    </row>
    <row r="441" spans="1:65" s="2" customFormat="1" ht="11.25">
      <c r="A441" s="33"/>
      <c r="B441" s="34"/>
      <c r="C441" s="35"/>
      <c r="D441" s="203" t="s">
        <v>143</v>
      </c>
      <c r="E441" s="35"/>
      <c r="F441" s="204" t="s">
        <v>725</v>
      </c>
      <c r="G441" s="35"/>
      <c r="H441" s="35"/>
      <c r="I441" s="205"/>
      <c r="J441" s="35"/>
      <c r="K441" s="35"/>
      <c r="L441" s="38"/>
      <c r="M441" s="206"/>
      <c r="N441" s="207"/>
      <c r="O441" s="70"/>
      <c r="P441" s="70"/>
      <c r="Q441" s="70"/>
      <c r="R441" s="70"/>
      <c r="S441" s="70"/>
      <c r="T441" s="71"/>
      <c r="U441" s="33"/>
      <c r="V441" s="33"/>
      <c r="W441" s="33"/>
      <c r="X441" s="33"/>
      <c r="Y441" s="33"/>
      <c r="Z441" s="33"/>
      <c r="AA441" s="33"/>
      <c r="AB441" s="33"/>
      <c r="AC441" s="33"/>
      <c r="AD441" s="33"/>
      <c r="AE441" s="33"/>
      <c r="AT441" s="16" t="s">
        <v>143</v>
      </c>
      <c r="AU441" s="16" t="s">
        <v>85</v>
      </c>
    </row>
    <row r="442" spans="1:65" s="2" customFormat="1" ht="16.5" customHeight="1">
      <c r="A442" s="33"/>
      <c r="B442" s="34"/>
      <c r="C442" s="231" t="s">
        <v>727</v>
      </c>
      <c r="D442" s="231" t="s">
        <v>553</v>
      </c>
      <c r="E442" s="232" t="s">
        <v>621</v>
      </c>
      <c r="F442" s="233" t="s">
        <v>622</v>
      </c>
      <c r="G442" s="234" t="s">
        <v>147</v>
      </c>
      <c r="H442" s="235">
        <v>210</v>
      </c>
      <c r="I442" s="236"/>
      <c r="J442" s="237">
        <f>ROUND(I442*H442,2)</f>
        <v>0</v>
      </c>
      <c r="K442" s="233" t="s">
        <v>140</v>
      </c>
      <c r="L442" s="238"/>
      <c r="M442" s="239" t="s">
        <v>1</v>
      </c>
      <c r="N442" s="240" t="s">
        <v>42</v>
      </c>
      <c r="O442" s="70"/>
      <c r="P442" s="199">
        <f>O442*H442</f>
        <v>0</v>
      </c>
      <c r="Q442" s="199">
        <v>1.8000000000000001E-4</v>
      </c>
      <c r="R442" s="199">
        <f>Q442*H442</f>
        <v>3.78E-2</v>
      </c>
      <c r="S442" s="199">
        <v>0</v>
      </c>
      <c r="T442" s="200">
        <f>S442*H442</f>
        <v>0</v>
      </c>
      <c r="U442" s="33"/>
      <c r="V442" s="33"/>
      <c r="W442" s="33"/>
      <c r="X442" s="33"/>
      <c r="Y442" s="33"/>
      <c r="Z442" s="33"/>
      <c r="AA442" s="33"/>
      <c r="AB442" s="33"/>
      <c r="AC442" s="33"/>
      <c r="AD442" s="33"/>
      <c r="AE442" s="33"/>
      <c r="AR442" s="201" t="s">
        <v>556</v>
      </c>
      <c r="AT442" s="201" t="s">
        <v>553</v>
      </c>
      <c r="AU442" s="201" t="s">
        <v>85</v>
      </c>
      <c r="AY442" s="16" t="s">
        <v>133</v>
      </c>
      <c r="BE442" s="202">
        <f>IF(N442="základní",J442,0)</f>
        <v>0</v>
      </c>
      <c r="BF442" s="202">
        <f>IF(N442="snížená",J442,0)</f>
        <v>0</v>
      </c>
      <c r="BG442" s="202">
        <f>IF(N442="zákl. přenesená",J442,0)</f>
        <v>0</v>
      </c>
      <c r="BH442" s="202">
        <f>IF(N442="sníž. přenesená",J442,0)</f>
        <v>0</v>
      </c>
      <c r="BI442" s="202">
        <f>IF(N442="nulová",J442,0)</f>
        <v>0</v>
      </c>
      <c r="BJ442" s="16" t="s">
        <v>83</v>
      </c>
      <c r="BK442" s="202">
        <f>ROUND(I442*H442,2)</f>
        <v>0</v>
      </c>
      <c r="BL442" s="16" t="s">
        <v>556</v>
      </c>
      <c r="BM442" s="201" t="s">
        <v>728</v>
      </c>
    </row>
    <row r="443" spans="1:65" s="2" customFormat="1" ht="11.25">
      <c r="A443" s="33"/>
      <c r="B443" s="34"/>
      <c r="C443" s="35"/>
      <c r="D443" s="203" t="s">
        <v>143</v>
      </c>
      <c r="E443" s="35"/>
      <c r="F443" s="204" t="s">
        <v>622</v>
      </c>
      <c r="G443" s="35"/>
      <c r="H443" s="35"/>
      <c r="I443" s="205"/>
      <c r="J443" s="35"/>
      <c r="K443" s="35"/>
      <c r="L443" s="38"/>
      <c r="M443" s="206"/>
      <c r="N443" s="207"/>
      <c r="O443" s="70"/>
      <c r="P443" s="70"/>
      <c r="Q443" s="70"/>
      <c r="R443" s="70"/>
      <c r="S443" s="70"/>
      <c r="T443" s="71"/>
      <c r="U443" s="33"/>
      <c r="V443" s="33"/>
      <c r="W443" s="33"/>
      <c r="X443" s="33"/>
      <c r="Y443" s="33"/>
      <c r="Z443" s="33"/>
      <c r="AA443" s="33"/>
      <c r="AB443" s="33"/>
      <c r="AC443" s="33"/>
      <c r="AD443" s="33"/>
      <c r="AE443" s="33"/>
      <c r="AT443" s="16" t="s">
        <v>143</v>
      </c>
      <c r="AU443" s="16" t="s">
        <v>85</v>
      </c>
    </row>
    <row r="444" spans="1:65" s="2" customFormat="1" ht="16.5" customHeight="1">
      <c r="A444" s="33"/>
      <c r="B444" s="34"/>
      <c r="C444" s="231" t="s">
        <v>729</v>
      </c>
      <c r="D444" s="231" t="s">
        <v>553</v>
      </c>
      <c r="E444" s="232" t="s">
        <v>730</v>
      </c>
      <c r="F444" s="233" t="s">
        <v>731</v>
      </c>
      <c r="G444" s="234" t="s">
        <v>147</v>
      </c>
      <c r="H444" s="235">
        <v>420</v>
      </c>
      <c r="I444" s="236"/>
      <c r="J444" s="237">
        <f>ROUND(I444*H444,2)</f>
        <v>0</v>
      </c>
      <c r="K444" s="233" t="s">
        <v>140</v>
      </c>
      <c r="L444" s="238"/>
      <c r="M444" s="239" t="s">
        <v>1</v>
      </c>
      <c r="N444" s="240" t="s">
        <v>42</v>
      </c>
      <c r="O444" s="70"/>
      <c r="P444" s="199">
        <f>O444*H444</f>
        <v>0</v>
      </c>
      <c r="Q444" s="199">
        <v>5.0000000000000002E-5</v>
      </c>
      <c r="R444" s="199">
        <f>Q444*H444</f>
        <v>2.1000000000000001E-2</v>
      </c>
      <c r="S444" s="199">
        <v>0</v>
      </c>
      <c r="T444" s="200">
        <f>S444*H444</f>
        <v>0</v>
      </c>
      <c r="U444" s="33"/>
      <c r="V444" s="33"/>
      <c r="W444" s="33"/>
      <c r="X444" s="33"/>
      <c r="Y444" s="33"/>
      <c r="Z444" s="33"/>
      <c r="AA444" s="33"/>
      <c r="AB444" s="33"/>
      <c r="AC444" s="33"/>
      <c r="AD444" s="33"/>
      <c r="AE444" s="33"/>
      <c r="AR444" s="201" t="s">
        <v>556</v>
      </c>
      <c r="AT444" s="201" t="s">
        <v>553</v>
      </c>
      <c r="AU444" s="201" t="s">
        <v>85</v>
      </c>
      <c r="AY444" s="16" t="s">
        <v>133</v>
      </c>
      <c r="BE444" s="202">
        <f>IF(N444="základní",J444,0)</f>
        <v>0</v>
      </c>
      <c r="BF444" s="202">
        <f>IF(N444="snížená",J444,0)</f>
        <v>0</v>
      </c>
      <c r="BG444" s="202">
        <f>IF(N444="zákl. přenesená",J444,0)</f>
        <v>0</v>
      </c>
      <c r="BH444" s="202">
        <f>IF(N444="sníž. přenesená",J444,0)</f>
        <v>0</v>
      </c>
      <c r="BI444" s="202">
        <f>IF(N444="nulová",J444,0)</f>
        <v>0</v>
      </c>
      <c r="BJ444" s="16" t="s">
        <v>83</v>
      </c>
      <c r="BK444" s="202">
        <f>ROUND(I444*H444,2)</f>
        <v>0</v>
      </c>
      <c r="BL444" s="16" t="s">
        <v>556</v>
      </c>
      <c r="BM444" s="201" t="s">
        <v>732</v>
      </c>
    </row>
    <row r="445" spans="1:65" s="2" customFormat="1" ht="11.25">
      <c r="A445" s="33"/>
      <c r="B445" s="34"/>
      <c r="C445" s="35"/>
      <c r="D445" s="203" t="s">
        <v>143</v>
      </c>
      <c r="E445" s="35"/>
      <c r="F445" s="204" t="s">
        <v>731</v>
      </c>
      <c r="G445" s="35"/>
      <c r="H445" s="35"/>
      <c r="I445" s="205"/>
      <c r="J445" s="35"/>
      <c r="K445" s="35"/>
      <c r="L445" s="38"/>
      <c r="M445" s="206"/>
      <c r="N445" s="207"/>
      <c r="O445" s="70"/>
      <c r="P445" s="70"/>
      <c r="Q445" s="70"/>
      <c r="R445" s="70"/>
      <c r="S445" s="70"/>
      <c r="T445" s="71"/>
      <c r="U445" s="33"/>
      <c r="V445" s="33"/>
      <c r="W445" s="33"/>
      <c r="X445" s="33"/>
      <c r="Y445" s="33"/>
      <c r="Z445" s="33"/>
      <c r="AA445" s="33"/>
      <c r="AB445" s="33"/>
      <c r="AC445" s="33"/>
      <c r="AD445" s="33"/>
      <c r="AE445" s="33"/>
      <c r="AT445" s="16" t="s">
        <v>143</v>
      </c>
      <c r="AU445" s="16" t="s">
        <v>85</v>
      </c>
    </row>
    <row r="446" spans="1:65" s="2" customFormat="1" ht="16.5" customHeight="1">
      <c r="A446" s="33"/>
      <c r="B446" s="34"/>
      <c r="C446" s="231" t="s">
        <v>733</v>
      </c>
      <c r="D446" s="231" t="s">
        <v>553</v>
      </c>
      <c r="E446" s="232" t="s">
        <v>734</v>
      </c>
      <c r="F446" s="233" t="s">
        <v>735</v>
      </c>
      <c r="G446" s="234" t="s">
        <v>147</v>
      </c>
      <c r="H446" s="235">
        <v>24</v>
      </c>
      <c r="I446" s="236"/>
      <c r="J446" s="237">
        <f>ROUND(I446*H446,2)</f>
        <v>0</v>
      </c>
      <c r="K446" s="233" t="s">
        <v>140</v>
      </c>
      <c r="L446" s="238"/>
      <c r="M446" s="239" t="s">
        <v>1</v>
      </c>
      <c r="N446" s="240" t="s">
        <v>42</v>
      </c>
      <c r="O446" s="70"/>
      <c r="P446" s="199">
        <f>O446*H446</f>
        <v>0</v>
      </c>
      <c r="Q446" s="199">
        <v>1.004E-2</v>
      </c>
      <c r="R446" s="199">
        <f>Q446*H446</f>
        <v>0.24096000000000001</v>
      </c>
      <c r="S446" s="199">
        <v>0</v>
      </c>
      <c r="T446" s="200">
        <f>S446*H446</f>
        <v>0</v>
      </c>
      <c r="U446" s="33"/>
      <c r="V446" s="33"/>
      <c r="W446" s="33"/>
      <c r="X446" s="33"/>
      <c r="Y446" s="33"/>
      <c r="Z446" s="33"/>
      <c r="AA446" s="33"/>
      <c r="AB446" s="33"/>
      <c r="AC446" s="33"/>
      <c r="AD446" s="33"/>
      <c r="AE446" s="33"/>
      <c r="AR446" s="201" t="s">
        <v>556</v>
      </c>
      <c r="AT446" s="201" t="s">
        <v>553</v>
      </c>
      <c r="AU446" s="201" t="s">
        <v>85</v>
      </c>
      <c r="AY446" s="16" t="s">
        <v>133</v>
      </c>
      <c r="BE446" s="202">
        <f>IF(N446="základní",J446,0)</f>
        <v>0</v>
      </c>
      <c r="BF446" s="202">
        <f>IF(N446="snížená",J446,0)</f>
        <v>0</v>
      </c>
      <c r="BG446" s="202">
        <f>IF(N446="zákl. přenesená",J446,0)</f>
        <v>0</v>
      </c>
      <c r="BH446" s="202">
        <f>IF(N446="sníž. přenesená",J446,0)</f>
        <v>0</v>
      </c>
      <c r="BI446" s="202">
        <f>IF(N446="nulová",J446,0)</f>
        <v>0</v>
      </c>
      <c r="BJ446" s="16" t="s">
        <v>83</v>
      </c>
      <c r="BK446" s="202">
        <f>ROUND(I446*H446,2)</f>
        <v>0</v>
      </c>
      <c r="BL446" s="16" t="s">
        <v>556</v>
      </c>
      <c r="BM446" s="201" t="s">
        <v>736</v>
      </c>
    </row>
    <row r="447" spans="1:65" s="2" customFormat="1" ht="11.25">
      <c r="A447" s="33"/>
      <c r="B447" s="34"/>
      <c r="C447" s="35"/>
      <c r="D447" s="203" t="s">
        <v>143</v>
      </c>
      <c r="E447" s="35"/>
      <c r="F447" s="204" t="s">
        <v>735</v>
      </c>
      <c r="G447" s="35"/>
      <c r="H447" s="35"/>
      <c r="I447" s="205"/>
      <c r="J447" s="35"/>
      <c r="K447" s="35"/>
      <c r="L447" s="38"/>
      <c r="M447" s="206"/>
      <c r="N447" s="207"/>
      <c r="O447" s="70"/>
      <c r="P447" s="70"/>
      <c r="Q447" s="70"/>
      <c r="R447" s="70"/>
      <c r="S447" s="70"/>
      <c r="T447" s="71"/>
      <c r="U447" s="33"/>
      <c r="V447" s="33"/>
      <c r="W447" s="33"/>
      <c r="X447" s="33"/>
      <c r="Y447" s="33"/>
      <c r="Z447" s="33"/>
      <c r="AA447" s="33"/>
      <c r="AB447" s="33"/>
      <c r="AC447" s="33"/>
      <c r="AD447" s="33"/>
      <c r="AE447" s="33"/>
      <c r="AT447" s="16" t="s">
        <v>143</v>
      </c>
      <c r="AU447" s="16" t="s">
        <v>85</v>
      </c>
    </row>
    <row r="448" spans="1:65" s="2" customFormat="1" ht="16.5" customHeight="1">
      <c r="A448" s="33"/>
      <c r="B448" s="34"/>
      <c r="C448" s="231" t="s">
        <v>737</v>
      </c>
      <c r="D448" s="231" t="s">
        <v>553</v>
      </c>
      <c r="E448" s="232" t="s">
        <v>738</v>
      </c>
      <c r="F448" s="233" t="s">
        <v>739</v>
      </c>
      <c r="G448" s="234" t="s">
        <v>147</v>
      </c>
      <c r="H448" s="235">
        <v>16</v>
      </c>
      <c r="I448" s="236"/>
      <c r="J448" s="237">
        <f>ROUND(I448*H448,2)</f>
        <v>0</v>
      </c>
      <c r="K448" s="233" t="s">
        <v>140</v>
      </c>
      <c r="L448" s="238"/>
      <c r="M448" s="239" t="s">
        <v>1</v>
      </c>
      <c r="N448" s="240" t="s">
        <v>42</v>
      </c>
      <c r="O448" s="70"/>
      <c r="P448" s="199">
        <f>O448*H448</f>
        <v>0</v>
      </c>
      <c r="Q448" s="199">
        <v>1.099E-2</v>
      </c>
      <c r="R448" s="199">
        <f>Q448*H448</f>
        <v>0.17584</v>
      </c>
      <c r="S448" s="199">
        <v>0</v>
      </c>
      <c r="T448" s="200">
        <f>S448*H448</f>
        <v>0</v>
      </c>
      <c r="U448" s="33"/>
      <c r="V448" s="33"/>
      <c r="W448" s="33"/>
      <c r="X448" s="33"/>
      <c r="Y448" s="33"/>
      <c r="Z448" s="33"/>
      <c r="AA448" s="33"/>
      <c r="AB448" s="33"/>
      <c r="AC448" s="33"/>
      <c r="AD448" s="33"/>
      <c r="AE448" s="33"/>
      <c r="AR448" s="201" t="s">
        <v>556</v>
      </c>
      <c r="AT448" s="201" t="s">
        <v>553</v>
      </c>
      <c r="AU448" s="201" t="s">
        <v>85</v>
      </c>
      <c r="AY448" s="16" t="s">
        <v>133</v>
      </c>
      <c r="BE448" s="202">
        <f>IF(N448="základní",J448,0)</f>
        <v>0</v>
      </c>
      <c r="BF448" s="202">
        <f>IF(N448="snížená",J448,0)</f>
        <v>0</v>
      </c>
      <c r="BG448" s="202">
        <f>IF(N448="zákl. přenesená",J448,0)</f>
        <v>0</v>
      </c>
      <c r="BH448" s="202">
        <f>IF(N448="sníž. přenesená",J448,0)</f>
        <v>0</v>
      </c>
      <c r="BI448" s="202">
        <f>IF(N448="nulová",J448,0)</f>
        <v>0</v>
      </c>
      <c r="BJ448" s="16" t="s">
        <v>83</v>
      </c>
      <c r="BK448" s="202">
        <f>ROUND(I448*H448,2)</f>
        <v>0</v>
      </c>
      <c r="BL448" s="16" t="s">
        <v>556</v>
      </c>
      <c r="BM448" s="201" t="s">
        <v>740</v>
      </c>
    </row>
    <row r="449" spans="1:65" s="2" customFormat="1" ht="11.25">
      <c r="A449" s="33"/>
      <c r="B449" s="34"/>
      <c r="C449" s="35"/>
      <c r="D449" s="203" t="s">
        <v>143</v>
      </c>
      <c r="E449" s="35"/>
      <c r="F449" s="204" t="s">
        <v>739</v>
      </c>
      <c r="G449" s="35"/>
      <c r="H449" s="35"/>
      <c r="I449" s="205"/>
      <c r="J449" s="35"/>
      <c r="K449" s="35"/>
      <c r="L449" s="38"/>
      <c r="M449" s="206"/>
      <c r="N449" s="207"/>
      <c r="O449" s="70"/>
      <c r="P449" s="70"/>
      <c r="Q449" s="70"/>
      <c r="R449" s="70"/>
      <c r="S449" s="70"/>
      <c r="T449" s="71"/>
      <c r="U449" s="33"/>
      <c r="V449" s="33"/>
      <c r="W449" s="33"/>
      <c r="X449" s="33"/>
      <c r="Y449" s="33"/>
      <c r="Z449" s="33"/>
      <c r="AA449" s="33"/>
      <c r="AB449" s="33"/>
      <c r="AC449" s="33"/>
      <c r="AD449" s="33"/>
      <c r="AE449" s="33"/>
      <c r="AT449" s="16" t="s">
        <v>143</v>
      </c>
      <c r="AU449" s="16" t="s">
        <v>85</v>
      </c>
    </row>
    <row r="450" spans="1:65" s="2" customFormat="1" ht="16.5" customHeight="1">
      <c r="A450" s="33"/>
      <c r="B450" s="34"/>
      <c r="C450" s="231" t="s">
        <v>741</v>
      </c>
      <c r="D450" s="231" t="s">
        <v>553</v>
      </c>
      <c r="E450" s="232" t="s">
        <v>742</v>
      </c>
      <c r="F450" s="233" t="s">
        <v>743</v>
      </c>
      <c r="G450" s="234" t="s">
        <v>147</v>
      </c>
      <c r="H450" s="235">
        <v>53</v>
      </c>
      <c r="I450" s="236"/>
      <c r="J450" s="237">
        <f>ROUND(I450*H450,2)</f>
        <v>0</v>
      </c>
      <c r="K450" s="233" t="s">
        <v>140</v>
      </c>
      <c r="L450" s="238"/>
      <c r="M450" s="239" t="s">
        <v>1</v>
      </c>
      <c r="N450" s="240" t="s">
        <v>42</v>
      </c>
      <c r="O450" s="70"/>
      <c r="P450" s="199">
        <f>O450*H450</f>
        <v>0</v>
      </c>
      <c r="Q450" s="199">
        <v>1.014E-2</v>
      </c>
      <c r="R450" s="199">
        <f>Q450*H450</f>
        <v>0.53742000000000001</v>
      </c>
      <c r="S450" s="199">
        <v>0</v>
      </c>
      <c r="T450" s="200">
        <f>S450*H450</f>
        <v>0</v>
      </c>
      <c r="U450" s="33"/>
      <c r="V450" s="33"/>
      <c r="W450" s="33"/>
      <c r="X450" s="33"/>
      <c r="Y450" s="33"/>
      <c r="Z450" s="33"/>
      <c r="AA450" s="33"/>
      <c r="AB450" s="33"/>
      <c r="AC450" s="33"/>
      <c r="AD450" s="33"/>
      <c r="AE450" s="33"/>
      <c r="AR450" s="201" t="s">
        <v>556</v>
      </c>
      <c r="AT450" s="201" t="s">
        <v>553</v>
      </c>
      <c r="AU450" s="201" t="s">
        <v>85</v>
      </c>
      <c r="AY450" s="16" t="s">
        <v>133</v>
      </c>
      <c r="BE450" s="202">
        <f>IF(N450="základní",J450,0)</f>
        <v>0</v>
      </c>
      <c r="BF450" s="202">
        <f>IF(N450="snížená",J450,0)</f>
        <v>0</v>
      </c>
      <c r="BG450" s="202">
        <f>IF(N450="zákl. přenesená",J450,0)</f>
        <v>0</v>
      </c>
      <c r="BH450" s="202">
        <f>IF(N450="sníž. přenesená",J450,0)</f>
        <v>0</v>
      </c>
      <c r="BI450" s="202">
        <f>IF(N450="nulová",J450,0)</f>
        <v>0</v>
      </c>
      <c r="BJ450" s="16" t="s">
        <v>83</v>
      </c>
      <c r="BK450" s="202">
        <f>ROUND(I450*H450,2)</f>
        <v>0</v>
      </c>
      <c r="BL450" s="16" t="s">
        <v>556</v>
      </c>
      <c r="BM450" s="201" t="s">
        <v>744</v>
      </c>
    </row>
    <row r="451" spans="1:65" s="2" customFormat="1" ht="11.25">
      <c r="A451" s="33"/>
      <c r="B451" s="34"/>
      <c r="C451" s="35"/>
      <c r="D451" s="203" t="s">
        <v>143</v>
      </c>
      <c r="E451" s="35"/>
      <c r="F451" s="204" t="s">
        <v>743</v>
      </c>
      <c r="G451" s="35"/>
      <c r="H451" s="35"/>
      <c r="I451" s="205"/>
      <c r="J451" s="35"/>
      <c r="K451" s="35"/>
      <c r="L451" s="38"/>
      <c r="M451" s="206"/>
      <c r="N451" s="207"/>
      <c r="O451" s="70"/>
      <c r="P451" s="70"/>
      <c r="Q451" s="70"/>
      <c r="R451" s="70"/>
      <c r="S451" s="70"/>
      <c r="T451" s="71"/>
      <c r="U451" s="33"/>
      <c r="V451" s="33"/>
      <c r="W451" s="33"/>
      <c r="X451" s="33"/>
      <c r="Y451" s="33"/>
      <c r="Z451" s="33"/>
      <c r="AA451" s="33"/>
      <c r="AB451" s="33"/>
      <c r="AC451" s="33"/>
      <c r="AD451" s="33"/>
      <c r="AE451" s="33"/>
      <c r="AT451" s="16" t="s">
        <v>143</v>
      </c>
      <c r="AU451" s="16" t="s">
        <v>85</v>
      </c>
    </row>
    <row r="452" spans="1:65" s="2" customFormat="1" ht="16.5" customHeight="1">
      <c r="A452" s="33"/>
      <c r="B452" s="34"/>
      <c r="C452" s="231" t="s">
        <v>745</v>
      </c>
      <c r="D452" s="231" t="s">
        <v>553</v>
      </c>
      <c r="E452" s="232" t="s">
        <v>746</v>
      </c>
      <c r="F452" s="233" t="s">
        <v>747</v>
      </c>
      <c r="G452" s="234" t="s">
        <v>147</v>
      </c>
      <c r="H452" s="235">
        <v>6</v>
      </c>
      <c r="I452" s="236"/>
      <c r="J452" s="237">
        <f>ROUND(I452*H452,2)</f>
        <v>0</v>
      </c>
      <c r="K452" s="233" t="s">
        <v>140</v>
      </c>
      <c r="L452" s="238"/>
      <c r="M452" s="239" t="s">
        <v>1</v>
      </c>
      <c r="N452" s="240" t="s">
        <v>42</v>
      </c>
      <c r="O452" s="70"/>
      <c r="P452" s="199">
        <f>O452*H452</f>
        <v>0</v>
      </c>
      <c r="Q452" s="199">
        <v>0.06</v>
      </c>
      <c r="R452" s="199">
        <f>Q452*H452</f>
        <v>0.36</v>
      </c>
      <c r="S452" s="199">
        <v>0</v>
      </c>
      <c r="T452" s="200">
        <f>S452*H452</f>
        <v>0</v>
      </c>
      <c r="U452" s="33"/>
      <c r="V452" s="33"/>
      <c r="W452" s="33"/>
      <c r="X452" s="33"/>
      <c r="Y452" s="33"/>
      <c r="Z452" s="33"/>
      <c r="AA452" s="33"/>
      <c r="AB452" s="33"/>
      <c r="AC452" s="33"/>
      <c r="AD452" s="33"/>
      <c r="AE452" s="33"/>
      <c r="AR452" s="201" t="s">
        <v>556</v>
      </c>
      <c r="AT452" s="201" t="s">
        <v>553</v>
      </c>
      <c r="AU452" s="201" t="s">
        <v>85</v>
      </c>
      <c r="AY452" s="16" t="s">
        <v>133</v>
      </c>
      <c r="BE452" s="202">
        <f>IF(N452="základní",J452,0)</f>
        <v>0</v>
      </c>
      <c r="BF452" s="202">
        <f>IF(N452="snížená",J452,0)</f>
        <v>0</v>
      </c>
      <c r="BG452" s="202">
        <f>IF(N452="zákl. přenesená",J452,0)</f>
        <v>0</v>
      </c>
      <c r="BH452" s="202">
        <f>IF(N452="sníž. přenesená",J452,0)</f>
        <v>0</v>
      </c>
      <c r="BI452" s="202">
        <f>IF(N452="nulová",J452,0)</f>
        <v>0</v>
      </c>
      <c r="BJ452" s="16" t="s">
        <v>83</v>
      </c>
      <c r="BK452" s="202">
        <f>ROUND(I452*H452,2)</f>
        <v>0</v>
      </c>
      <c r="BL452" s="16" t="s">
        <v>556</v>
      </c>
      <c r="BM452" s="201" t="s">
        <v>748</v>
      </c>
    </row>
    <row r="453" spans="1:65" s="2" customFormat="1" ht="11.25">
      <c r="A453" s="33"/>
      <c r="B453" s="34"/>
      <c r="C453" s="35"/>
      <c r="D453" s="203" t="s">
        <v>143</v>
      </c>
      <c r="E453" s="35"/>
      <c r="F453" s="204" t="s">
        <v>747</v>
      </c>
      <c r="G453" s="35"/>
      <c r="H453" s="35"/>
      <c r="I453" s="205"/>
      <c r="J453" s="35"/>
      <c r="K453" s="35"/>
      <c r="L453" s="38"/>
      <c r="M453" s="206"/>
      <c r="N453" s="207"/>
      <c r="O453" s="70"/>
      <c r="P453" s="70"/>
      <c r="Q453" s="70"/>
      <c r="R453" s="70"/>
      <c r="S453" s="70"/>
      <c r="T453" s="71"/>
      <c r="U453" s="33"/>
      <c r="V453" s="33"/>
      <c r="W453" s="33"/>
      <c r="X453" s="33"/>
      <c r="Y453" s="33"/>
      <c r="Z453" s="33"/>
      <c r="AA453" s="33"/>
      <c r="AB453" s="33"/>
      <c r="AC453" s="33"/>
      <c r="AD453" s="33"/>
      <c r="AE453" s="33"/>
      <c r="AT453" s="16" t="s">
        <v>143</v>
      </c>
      <c r="AU453" s="16" t="s">
        <v>85</v>
      </c>
    </row>
    <row r="454" spans="1:65" s="2" customFormat="1" ht="21.75" customHeight="1">
      <c r="A454" s="33"/>
      <c r="B454" s="34"/>
      <c r="C454" s="231" t="s">
        <v>749</v>
      </c>
      <c r="D454" s="231" t="s">
        <v>553</v>
      </c>
      <c r="E454" s="232" t="s">
        <v>750</v>
      </c>
      <c r="F454" s="233" t="s">
        <v>751</v>
      </c>
      <c r="G454" s="234" t="s">
        <v>147</v>
      </c>
      <c r="H454" s="235">
        <v>16</v>
      </c>
      <c r="I454" s="236"/>
      <c r="J454" s="237">
        <f>ROUND(I454*H454,2)</f>
        <v>0</v>
      </c>
      <c r="K454" s="233" t="s">
        <v>140</v>
      </c>
      <c r="L454" s="238"/>
      <c r="M454" s="239" t="s">
        <v>1</v>
      </c>
      <c r="N454" s="240" t="s">
        <v>42</v>
      </c>
      <c r="O454" s="70"/>
      <c r="P454" s="199">
        <f>O454*H454</f>
        <v>0</v>
      </c>
      <c r="Q454" s="199">
        <v>0</v>
      </c>
      <c r="R454" s="199">
        <f>Q454*H454</f>
        <v>0</v>
      </c>
      <c r="S454" s="199">
        <v>0</v>
      </c>
      <c r="T454" s="200">
        <f>S454*H454</f>
        <v>0</v>
      </c>
      <c r="U454" s="33"/>
      <c r="V454" s="33"/>
      <c r="W454" s="33"/>
      <c r="X454" s="33"/>
      <c r="Y454" s="33"/>
      <c r="Z454" s="33"/>
      <c r="AA454" s="33"/>
      <c r="AB454" s="33"/>
      <c r="AC454" s="33"/>
      <c r="AD454" s="33"/>
      <c r="AE454" s="33"/>
      <c r="AR454" s="201" t="s">
        <v>556</v>
      </c>
      <c r="AT454" s="201" t="s">
        <v>553</v>
      </c>
      <c r="AU454" s="201" t="s">
        <v>85</v>
      </c>
      <c r="AY454" s="16" t="s">
        <v>133</v>
      </c>
      <c r="BE454" s="202">
        <f>IF(N454="základní",J454,0)</f>
        <v>0</v>
      </c>
      <c r="BF454" s="202">
        <f>IF(N454="snížená",J454,0)</f>
        <v>0</v>
      </c>
      <c r="BG454" s="202">
        <f>IF(N454="zákl. přenesená",J454,0)</f>
        <v>0</v>
      </c>
      <c r="BH454" s="202">
        <f>IF(N454="sníž. přenesená",J454,0)</f>
        <v>0</v>
      </c>
      <c r="BI454" s="202">
        <f>IF(N454="nulová",J454,0)</f>
        <v>0</v>
      </c>
      <c r="BJ454" s="16" t="s">
        <v>83</v>
      </c>
      <c r="BK454" s="202">
        <f>ROUND(I454*H454,2)</f>
        <v>0</v>
      </c>
      <c r="BL454" s="16" t="s">
        <v>556</v>
      </c>
      <c r="BM454" s="201" t="s">
        <v>752</v>
      </c>
    </row>
    <row r="455" spans="1:65" s="2" customFormat="1" ht="11.25">
      <c r="A455" s="33"/>
      <c r="B455" s="34"/>
      <c r="C455" s="35"/>
      <c r="D455" s="203" t="s">
        <v>143</v>
      </c>
      <c r="E455" s="35"/>
      <c r="F455" s="204" t="s">
        <v>751</v>
      </c>
      <c r="G455" s="35"/>
      <c r="H455" s="35"/>
      <c r="I455" s="205"/>
      <c r="J455" s="35"/>
      <c r="K455" s="35"/>
      <c r="L455" s="38"/>
      <c r="M455" s="206"/>
      <c r="N455" s="207"/>
      <c r="O455" s="70"/>
      <c r="P455" s="70"/>
      <c r="Q455" s="70"/>
      <c r="R455" s="70"/>
      <c r="S455" s="70"/>
      <c r="T455" s="71"/>
      <c r="U455" s="33"/>
      <c r="V455" s="33"/>
      <c r="W455" s="33"/>
      <c r="X455" s="33"/>
      <c r="Y455" s="33"/>
      <c r="Z455" s="33"/>
      <c r="AA455" s="33"/>
      <c r="AB455" s="33"/>
      <c r="AC455" s="33"/>
      <c r="AD455" s="33"/>
      <c r="AE455" s="33"/>
      <c r="AT455" s="16" t="s">
        <v>143</v>
      </c>
      <c r="AU455" s="16" t="s">
        <v>85</v>
      </c>
    </row>
    <row r="456" spans="1:65" s="2" customFormat="1" ht="21.75" customHeight="1">
      <c r="A456" s="33"/>
      <c r="B456" s="34"/>
      <c r="C456" s="231" t="s">
        <v>753</v>
      </c>
      <c r="D456" s="231" t="s">
        <v>553</v>
      </c>
      <c r="E456" s="232" t="s">
        <v>754</v>
      </c>
      <c r="F456" s="233" t="s">
        <v>755</v>
      </c>
      <c r="G456" s="234" t="s">
        <v>147</v>
      </c>
      <c r="H456" s="235">
        <v>16</v>
      </c>
      <c r="I456" s="236"/>
      <c r="J456" s="237">
        <f>ROUND(I456*H456,2)</f>
        <v>0</v>
      </c>
      <c r="K456" s="233" t="s">
        <v>140</v>
      </c>
      <c r="L456" s="238"/>
      <c r="M456" s="239" t="s">
        <v>1</v>
      </c>
      <c r="N456" s="240" t="s">
        <v>42</v>
      </c>
      <c r="O456" s="70"/>
      <c r="P456" s="199">
        <f>O456*H456</f>
        <v>0</v>
      </c>
      <c r="Q456" s="199">
        <v>0</v>
      </c>
      <c r="R456" s="199">
        <f>Q456*H456</f>
        <v>0</v>
      </c>
      <c r="S456" s="199">
        <v>0</v>
      </c>
      <c r="T456" s="200">
        <f>S456*H456</f>
        <v>0</v>
      </c>
      <c r="U456" s="33"/>
      <c r="V456" s="33"/>
      <c r="W456" s="33"/>
      <c r="X456" s="33"/>
      <c r="Y456" s="33"/>
      <c r="Z456" s="33"/>
      <c r="AA456" s="33"/>
      <c r="AB456" s="33"/>
      <c r="AC456" s="33"/>
      <c r="AD456" s="33"/>
      <c r="AE456" s="33"/>
      <c r="AR456" s="201" t="s">
        <v>556</v>
      </c>
      <c r="AT456" s="201" t="s">
        <v>553</v>
      </c>
      <c r="AU456" s="201" t="s">
        <v>85</v>
      </c>
      <c r="AY456" s="16" t="s">
        <v>133</v>
      </c>
      <c r="BE456" s="202">
        <f>IF(N456="základní",J456,0)</f>
        <v>0</v>
      </c>
      <c r="BF456" s="202">
        <f>IF(N456="snížená",J456,0)</f>
        <v>0</v>
      </c>
      <c r="BG456" s="202">
        <f>IF(N456="zákl. přenesená",J456,0)</f>
        <v>0</v>
      </c>
      <c r="BH456" s="202">
        <f>IF(N456="sníž. přenesená",J456,0)</f>
        <v>0</v>
      </c>
      <c r="BI456" s="202">
        <f>IF(N456="nulová",J456,0)</f>
        <v>0</v>
      </c>
      <c r="BJ456" s="16" t="s">
        <v>83</v>
      </c>
      <c r="BK456" s="202">
        <f>ROUND(I456*H456,2)</f>
        <v>0</v>
      </c>
      <c r="BL456" s="16" t="s">
        <v>556</v>
      </c>
      <c r="BM456" s="201" t="s">
        <v>756</v>
      </c>
    </row>
    <row r="457" spans="1:65" s="2" customFormat="1" ht="11.25">
      <c r="A457" s="33"/>
      <c r="B457" s="34"/>
      <c r="C457" s="35"/>
      <c r="D457" s="203" t="s">
        <v>143</v>
      </c>
      <c r="E457" s="35"/>
      <c r="F457" s="204" t="s">
        <v>755</v>
      </c>
      <c r="G457" s="35"/>
      <c r="H457" s="35"/>
      <c r="I457" s="205"/>
      <c r="J457" s="35"/>
      <c r="K457" s="35"/>
      <c r="L457" s="38"/>
      <c r="M457" s="206"/>
      <c r="N457" s="207"/>
      <c r="O457" s="70"/>
      <c r="P457" s="70"/>
      <c r="Q457" s="70"/>
      <c r="R457" s="70"/>
      <c r="S457" s="70"/>
      <c r="T457" s="71"/>
      <c r="U457" s="33"/>
      <c r="V457" s="33"/>
      <c r="W457" s="33"/>
      <c r="X457" s="33"/>
      <c r="Y457" s="33"/>
      <c r="Z457" s="33"/>
      <c r="AA457" s="33"/>
      <c r="AB457" s="33"/>
      <c r="AC457" s="33"/>
      <c r="AD457" s="33"/>
      <c r="AE457" s="33"/>
      <c r="AT457" s="16" t="s">
        <v>143</v>
      </c>
      <c r="AU457" s="16" t="s">
        <v>85</v>
      </c>
    </row>
    <row r="458" spans="1:65" s="2" customFormat="1" ht="16.5" customHeight="1">
      <c r="A458" s="33"/>
      <c r="B458" s="34"/>
      <c r="C458" s="231" t="s">
        <v>757</v>
      </c>
      <c r="D458" s="231" t="s">
        <v>553</v>
      </c>
      <c r="E458" s="232" t="s">
        <v>758</v>
      </c>
      <c r="F458" s="233" t="s">
        <v>759</v>
      </c>
      <c r="G458" s="234" t="s">
        <v>139</v>
      </c>
      <c r="H458" s="235">
        <v>132</v>
      </c>
      <c r="I458" s="236"/>
      <c r="J458" s="237">
        <f>ROUND(I458*H458,2)</f>
        <v>0</v>
      </c>
      <c r="K458" s="233" t="s">
        <v>140</v>
      </c>
      <c r="L458" s="238"/>
      <c r="M458" s="239" t="s">
        <v>1</v>
      </c>
      <c r="N458" s="240" t="s">
        <v>42</v>
      </c>
      <c r="O458" s="70"/>
      <c r="P458" s="199">
        <f>O458*H458</f>
        <v>0</v>
      </c>
      <c r="Q458" s="199">
        <v>3.0000000000000001E-3</v>
      </c>
      <c r="R458" s="199">
        <f>Q458*H458</f>
        <v>0.39600000000000002</v>
      </c>
      <c r="S458" s="199">
        <v>0</v>
      </c>
      <c r="T458" s="200">
        <f>S458*H458</f>
        <v>0</v>
      </c>
      <c r="U458" s="33"/>
      <c r="V458" s="33"/>
      <c r="W458" s="33"/>
      <c r="X458" s="33"/>
      <c r="Y458" s="33"/>
      <c r="Z458" s="33"/>
      <c r="AA458" s="33"/>
      <c r="AB458" s="33"/>
      <c r="AC458" s="33"/>
      <c r="AD458" s="33"/>
      <c r="AE458" s="33"/>
      <c r="AR458" s="201" t="s">
        <v>556</v>
      </c>
      <c r="AT458" s="201" t="s">
        <v>553</v>
      </c>
      <c r="AU458" s="201" t="s">
        <v>85</v>
      </c>
      <c r="AY458" s="16" t="s">
        <v>133</v>
      </c>
      <c r="BE458" s="202">
        <f>IF(N458="základní",J458,0)</f>
        <v>0</v>
      </c>
      <c r="BF458" s="202">
        <f>IF(N458="snížená",J458,0)</f>
        <v>0</v>
      </c>
      <c r="BG458" s="202">
        <f>IF(N458="zákl. přenesená",J458,0)</f>
        <v>0</v>
      </c>
      <c r="BH458" s="202">
        <f>IF(N458="sníž. přenesená",J458,0)</f>
        <v>0</v>
      </c>
      <c r="BI458" s="202">
        <f>IF(N458="nulová",J458,0)</f>
        <v>0</v>
      </c>
      <c r="BJ458" s="16" t="s">
        <v>83</v>
      </c>
      <c r="BK458" s="202">
        <f>ROUND(I458*H458,2)</f>
        <v>0</v>
      </c>
      <c r="BL458" s="16" t="s">
        <v>556</v>
      </c>
      <c r="BM458" s="201" t="s">
        <v>760</v>
      </c>
    </row>
    <row r="459" spans="1:65" s="2" customFormat="1" ht="11.25">
      <c r="A459" s="33"/>
      <c r="B459" s="34"/>
      <c r="C459" s="35"/>
      <c r="D459" s="203" t="s">
        <v>143</v>
      </c>
      <c r="E459" s="35"/>
      <c r="F459" s="204" t="s">
        <v>759</v>
      </c>
      <c r="G459" s="35"/>
      <c r="H459" s="35"/>
      <c r="I459" s="205"/>
      <c r="J459" s="35"/>
      <c r="K459" s="35"/>
      <c r="L459" s="38"/>
      <c r="M459" s="206"/>
      <c r="N459" s="207"/>
      <c r="O459" s="70"/>
      <c r="P459" s="70"/>
      <c r="Q459" s="70"/>
      <c r="R459" s="70"/>
      <c r="S459" s="70"/>
      <c r="T459" s="71"/>
      <c r="U459" s="33"/>
      <c r="V459" s="33"/>
      <c r="W459" s="33"/>
      <c r="X459" s="33"/>
      <c r="Y459" s="33"/>
      <c r="Z459" s="33"/>
      <c r="AA459" s="33"/>
      <c r="AB459" s="33"/>
      <c r="AC459" s="33"/>
      <c r="AD459" s="33"/>
      <c r="AE459" s="33"/>
      <c r="AT459" s="16" t="s">
        <v>143</v>
      </c>
      <c r="AU459" s="16" t="s">
        <v>85</v>
      </c>
    </row>
    <row r="460" spans="1:65" s="2" customFormat="1" ht="16.5" customHeight="1">
      <c r="A460" s="33"/>
      <c r="B460" s="34"/>
      <c r="C460" s="231" t="s">
        <v>556</v>
      </c>
      <c r="D460" s="231" t="s">
        <v>553</v>
      </c>
      <c r="E460" s="232" t="s">
        <v>761</v>
      </c>
      <c r="F460" s="233" t="s">
        <v>762</v>
      </c>
      <c r="G460" s="234" t="s">
        <v>147</v>
      </c>
      <c r="H460" s="235">
        <v>22</v>
      </c>
      <c r="I460" s="236"/>
      <c r="J460" s="237">
        <f>ROUND(I460*H460,2)</f>
        <v>0</v>
      </c>
      <c r="K460" s="233" t="s">
        <v>140</v>
      </c>
      <c r="L460" s="238"/>
      <c r="M460" s="239" t="s">
        <v>1</v>
      </c>
      <c r="N460" s="240" t="s">
        <v>42</v>
      </c>
      <c r="O460" s="70"/>
      <c r="P460" s="199">
        <f>O460*H460</f>
        <v>0</v>
      </c>
      <c r="Q460" s="199">
        <v>1E-3</v>
      </c>
      <c r="R460" s="199">
        <f>Q460*H460</f>
        <v>2.1999999999999999E-2</v>
      </c>
      <c r="S460" s="199">
        <v>0</v>
      </c>
      <c r="T460" s="200">
        <f>S460*H460</f>
        <v>0</v>
      </c>
      <c r="U460" s="33"/>
      <c r="V460" s="33"/>
      <c r="W460" s="33"/>
      <c r="X460" s="33"/>
      <c r="Y460" s="33"/>
      <c r="Z460" s="33"/>
      <c r="AA460" s="33"/>
      <c r="AB460" s="33"/>
      <c r="AC460" s="33"/>
      <c r="AD460" s="33"/>
      <c r="AE460" s="33"/>
      <c r="AR460" s="201" t="s">
        <v>556</v>
      </c>
      <c r="AT460" s="201" t="s">
        <v>553</v>
      </c>
      <c r="AU460" s="201" t="s">
        <v>85</v>
      </c>
      <c r="AY460" s="16" t="s">
        <v>133</v>
      </c>
      <c r="BE460" s="202">
        <f>IF(N460="základní",J460,0)</f>
        <v>0</v>
      </c>
      <c r="BF460" s="202">
        <f>IF(N460="snížená",J460,0)</f>
        <v>0</v>
      </c>
      <c r="BG460" s="202">
        <f>IF(N460="zákl. přenesená",J460,0)</f>
        <v>0</v>
      </c>
      <c r="BH460" s="202">
        <f>IF(N460="sníž. přenesená",J460,0)</f>
        <v>0</v>
      </c>
      <c r="BI460" s="202">
        <f>IF(N460="nulová",J460,0)</f>
        <v>0</v>
      </c>
      <c r="BJ460" s="16" t="s">
        <v>83</v>
      </c>
      <c r="BK460" s="202">
        <f>ROUND(I460*H460,2)</f>
        <v>0</v>
      </c>
      <c r="BL460" s="16" t="s">
        <v>556</v>
      </c>
      <c r="BM460" s="201" t="s">
        <v>763</v>
      </c>
    </row>
    <row r="461" spans="1:65" s="2" customFormat="1" ht="11.25">
      <c r="A461" s="33"/>
      <c r="B461" s="34"/>
      <c r="C461" s="35"/>
      <c r="D461" s="203" t="s">
        <v>143</v>
      </c>
      <c r="E461" s="35"/>
      <c r="F461" s="204" t="s">
        <v>762</v>
      </c>
      <c r="G461" s="35"/>
      <c r="H461" s="35"/>
      <c r="I461" s="205"/>
      <c r="J461" s="35"/>
      <c r="K461" s="35"/>
      <c r="L461" s="38"/>
      <c r="M461" s="206"/>
      <c r="N461" s="207"/>
      <c r="O461" s="70"/>
      <c r="P461" s="70"/>
      <c r="Q461" s="70"/>
      <c r="R461" s="70"/>
      <c r="S461" s="70"/>
      <c r="T461" s="71"/>
      <c r="U461" s="33"/>
      <c r="V461" s="33"/>
      <c r="W461" s="33"/>
      <c r="X461" s="33"/>
      <c r="Y461" s="33"/>
      <c r="Z461" s="33"/>
      <c r="AA461" s="33"/>
      <c r="AB461" s="33"/>
      <c r="AC461" s="33"/>
      <c r="AD461" s="33"/>
      <c r="AE461" s="33"/>
      <c r="AT461" s="16" t="s">
        <v>143</v>
      </c>
      <c r="AU461" s="16" t="s">
        <v>85</v>
      </c>
    </row>
    <row r="462" spans="1:65" s="2" customFormat="1" ht="16.5" customHeight="1">
      <c r="A462" s="33"/>
      <c r="B462" s="34"/>
      <c r="C462" s="231" t="s">
        <v>764</v>
      </c>
      <c r="D462" s="231" t="s">
        <v>553</v>
      </c>
      <c r="E462" s="232" t="s">
        <v>765</v>
      </c>
      <c r="F462" s="233" t="s">
        <v>766</v>
      </c>
      <c r="G462" s="234" t="s">
        <v>139</v>
      </c>
      <c r="H462" s="235">
        <v>10</v>
      </c>
      <c r="I462" s="236"/>
      <c r="J462" s="237">
        <f>ROUND(I462*H462,2)</f>
        <v>0</v>
      </c>
      <c r="K462" s="233" t="s">
        <v>140</v>
      </c>
      <c r="L462" s="238"/>
      <c r="M462" s="239" t="s">
        <v>1</v>
      </c>
      <c r="N462" s="240" t="s">
        <v>42</v>
      </c>
      <c r="O462" s="70"/>
      <c r="P462" s="199">
        <f>O462*H462</f>
        <v>0</v>
      </c>
      <c r="Q462" s="199">
        <v>4.1799999999999997E-3</v>
      </c>
      <c r="R462" s="199">
        <f>Q462*H462</f>
        <v>4.1799999999999997E-2</v>
      </c>
      <c r="S462" s="199">
        <v>0</v>
      </c>
      <c r="T462" s="200">
        <f>S462*H462</f>
        <v>0</v>
      </c>
      <c r="U462" s="33"/>
      <c r="V462" s="33"/>
      <c r="W462" s="33"/>
      <c r="X462" s="33"/>
      <c r="Y462" s="33"/>
      <c r="Z462" s="33"/>
      <c r="AA462" s="33"/>
      <c r="AB462" s="33"/>
      <c r="AC462" s="33"/>
      <c r="AD462" s="33"/>
      <c r="AE462" s="33"/>
      <c r="AR462" s="201" t="s">
        <v>556</v>
      </c>
      <c r="AT462" s="201" t="s">
        <v>553</v>
      </c>
      <c r="AU462" s="201" t="s">
        <v>85</v>
      </c>
      <c r="AY462" s="16" t="s">
        <v>133</v>
      </c>
      <c r="BE462" s="202">
        <f>IF(N462="základní",J462,0)</f>
        <v>0</v>
      </c>
      <c r="BF462" s="202">
        <f>IF(N462="snížená",J462,0)</f>
        <v>0</v>
      </c>
      <c r="BG462" s="202">
        <f>IF(N462="zákl. přenesená",J462,0)</f>
        <v>0</v>
      </c>
      <c r="BH462" s="202">
        <f>IF(N462="sníž. přenesená",J462,0)</f>
        <v>0</v>
      </c>
      <c r="BI462" s="202">
        <f>IF(N462="nulová",J462,0)</f>
        <v>0</v>
      </c>
      <c r="BJ462" s="16" t="s">
        <v>83</v>
      </c>
      <c r="BK462" s="202">
        <f>ROUND(I462*H462,2)</f>
        <v>0</v>
      </c>
      <c r="BL462" s="16" t="s">
        <v>556</v>
      </c>
      <c r="BM462" s="201" t="s">
        <v>767</v>
      </c>
    </row>
    <row r="463" spans="1:65" s="2" customFormat="1" ht="11.25">
      <c r="A463" s="33"/>
      <c r="B463" s="34"/>
      <c r="C463" s="35"/>
      <c r="D463" s="203" t="s">
        <v>143</v>
      </c>
      <c r="E463" s="35"/>
      <c r="F463" s="204" t="s">
        <v>766</v>
      </c>
      <c r="G463" s="35"/>
      <c r="H463" s="35"/>
      <c r="I463" s="205"/>
      <c r="J463" s="35"/>
      <c r="K463" s="35"/>
      <c r="L463" s="38"/>
      <c r="M463" s="206"/>
      <c r="N463" s="207"/>
      <c r="O463" s="70"/>
      <c r="P463" s="70"/>
      <c r="Q463" s="70"/>
      <c r="R463" s="70"/>
      <c r="S463" s="70"/>
      <c r="T463" s="71"/>
      <c r="U463" s="33"/>
      <c r="V463" s="33"/>
      <c r="W463" s="33"/>
      <c r="X463" s="33"/>
      <c r="Y463" s="33"/>
      <c r="Z463" s="33"/>
      <c r="AA463" s="33"/>
      <c r="AB463" s="33"/>
      <c r="AC463" s="33"/>
      <c r="AD463" s="33"/>
      <c r="AE463" s="33"/>
      <c r="AT463" s="16" t="s">
        <v>143</v>
      </c>
      <c r="AU463" s="16" t="s">
        <v>85</v>
      </c>
    </row>
    <row r="464" spans="1:65" s="2" customFormat="1" ht="16.5" customHeight="1">
      <c r="A464" s="33"/>
      <c r="B464" s="34"/>
      <c r="C464" s="231" t="s">
        <v>768</v>
      </c>
      <c r="D464" s="231" t="s">
        <v>553</v>
      </c>
      <c r="E464" s="232" t="s">
        <v>185</v>
      </c>
      <c r="F464" s="233" t="s">
        <v>769</v>
      </c>
      <c r="G464" s="234" t="s">
        <v>147</v>
      </c>
      <c r="H464" s="235">
        <v>1</v>
      </c>
      <c r="I464" s="236"/>
      <c r="J464" s="237">
        <f>ROUND(I464*H464,2)</f>
        <v>0</v>
      </c>
      <c r="K464" s="233" t="s">
        <v>1</v>
      </c>
      <c r="L464" s="238"/>
      <c r="M464" s="239" t="s">
        <v>1</v>
      </c>
      <c r="N464" s="240" t="s">
        <v>42</v>
      </c>
      <c r="O464" s="70"/>
      <c r="P464" s="199">
        <f>O464*H464</f>
        <v>0</v>
      </c>
      <c r="Q464" s="199">
        <v>5.5E-2</v>
      </c>
      <c r="R464" s="199">
        <f>Q464*H464</f>
        <v>5.5E-2</v>
      </c>
      <c r="S464" s="199">
        <v>0</v>
      </c>
      <c r="T464" s="200">
        <f>S464*H464</f>
        <v>0</v>
      </c>
      <c r="U464" s="33"/>
      <c r="V464" s="33"/>
      <c r="W464" s="33"/>
      <c r="X464" s="33"/>
      <c r="Y464" s="33"/>
      <c r="Z464" s="33"/>
      <c r="AA464" s="33"/>
      <c r="AB464" s="33"/>
      <c r="AC464" s="33"/>
      <c r="AD464" s="33"/>
      <c r="AE464" s="33"/>
      <c r="AR464" s="201" t="s">
        <v>556</v>
      </c>
      <c r="AT464" s="201" t="s">
        <v>553</v>
      </c>
      <c r="AU464" s="201" t="s">
        <v>85</v>
      </c>
      <c r="AY464" s="16" t="s">
        <v>133</v>
      </c>
      <c r="BE464" s="202">
        <f>IF(N464="základní",J464,0)</f>
        <v>0</v>
      </c>
      <c r="BF464" s="202">
        <f>IF(N464="snížená",J464,0)</f>
        <v>0</v>
      </c>
      <c r="BG464" s="202">
        <f>IF(N464="zákl. přenesená",J464,0)</f>
        <v>0</v>
      </c>
      <c r="BH464" s="202">
        <f>IF(N464="sníž. přenesená",J464,0)</f>
        <v>0</v>
      </c>
      <c r="BI464" s="202">
        <f>IF(N464="nulová",J464,0)</f>
        <v>0</v>
      </c>
      <c r="BJ464" s="16" t="s">
        <v>83</v>
      </c>
      <c r="BK464" s="202">
        <f>ROUND(I464*H464,2)</f>
        <v>0</v>
      </c>
      <c r="BL464" s="16" t="s">
        <v>556</v>
      </c>
      <c r="BM464" s="201" t="s">
        <v>770</v>
      </c>
    </row>
    <row r="465" spans="1:65" s="2" customFormat="1" ht="11.25">
      <c r="A465" s="33"/>
      <c r="B465" s="34"/>
      <c r="C465" s="35"/>
      <c r="D465" s="203" t="s">
        <v>143</v>
      </c>
      <c r="E465" s="35"/>
      <c r="F465" s="204" t="s">
        <v>769</v>
      </c>
      <c r="G465" s="35"/>
      <c r="H465" s="35"/>
      <c r="I465" s="205"/>
      <c r="J465" s="35"/>
      <c r="K465" s="35"/>
      <c r="L465" s="38"/>
      <c r="M465" s="206"/>
      <c r="N465" s="207"/>
      <c r="O465" s="70"/>
      <c r="P465" s="70"/>
      <c r="Q465" s="70"/>
      <c r="R465" s="70"/>
      <c r="S465" s="70"/>
      <c r="T465" s="71"/>
      <c r="U465" s="33"/>
      <c r="V465" s="33"/>
      <c r="W465" s="33"/>
      <c r="X465" s="33"/>
      <c r="Y465" s="33"/>
      <c r="Z465" s="33"/>
      <c r="AA465" s="33"/>
      <c r="AB465" s="33"/>
      <c r="AC465" s="33"/>
      <c r="AD465" s="33"/>
      <c r="AE465" s="33"/>
      <c r="AT465" s="16" t="s">
        <v>143</v>
      </c>
      <c r="AU465" s="16" t="s">
        <v>85</v>
      </c>
    </row>
    <row r="466" spans="1:65" s="2" customFormat="1" ht="21.75" customHeight="1">
      <c r="A466" s="33"/>
      <c r="B466" s="34"/>
      <c r="C466" s="231" t="s">
        <v>771</v>
      </c>
      <c r="D466" s="231" t="s">
        <v>553</v>
      </c>
      <c r="E466" s="232" t="s">
        <v>225</v>
      </c>
      <c r="F466" s="233" t="s">
        <v>772</v>
      </c>
      <c r="G466" s="234" t="s">
        <v>147</v>
      </c>
      <c r="H466" s="235">
        <v>2</v>
      </c>
      <c r="I466" s="236"/>
      <c r="J466" s="237">
        <f>ROUND(I466*H466,2)</f>
        <v>0</v>
      </c>
      <c r="K466" s="233" t="s">
        <v>1</v>
      </c>
      <c r="L466" s="238"/>
      <c r="M466" s="239" t="s">
        <v>1</v>
      </c>
      <c r="N466" s="240" t="s">
        <v>42</v>
      </c>
      <c r="O466" s="70"/>
      <c r="P466" s="199">
        <f>O466*H466</f>
        <v>0</v>
      </c>
      <c r="Q466" s="199">
        <v>5.5E-2</v>
      </c>
      <c r="R466" s="199">
        <f>Q466*H466</f>
        <v>0.11</v>
      </c>
      <c r="S466" s="199">
        <v>0</v>
      </c>
      <c r="T466" s="200">
        <f>S466*H466</f>
        <v>0</v>
      </c>
      <c r="U466" s="33"/>
      <c r="V466" s="33"/>
      <c r="W466" s="33"/>
      <c r="X466" s="33"/>
      <c r="Y466" s="33"/>
      <c r="Z466" s="33"/>
      <c r="AA466" s="33"/>
      <c r="AB466" s="33"/>
      <c r="AC466" s="33"/>
      <c r="AD466" s="33"/>
      <c r="AE466" s="33"/>
      <c r="AR466" s="201" t="s">
        <v>556</v>
      </c>
      <c r="AT466" s="201" t="s">
        <v>553</v>
      </c>
      <c r="AU466" s="201" t="s">
        <v>85</v>
      </c>
      <c r="AY466" s="16" t="s">
        <v>133</v>
      </c>
      <c r="BE466" s="202">
        <f>IF(N466="základní",J466,0)</f>
        <v>0</v>
      </c>
      <c r="BF466" s="202">
        <f>IF(N466="snížená",J466,0)</f>
        <v>0</v>
      </c>
      <c r="BG466" s="202">
        <f>IF(N466="zákl. přenesená",J466,0)</f>
        <v>0</v>
      </c>
      <c r="BH466" s="202">
        <f>IF(N466="sníž. přenesená",J466,0)</f>
        <v>0</v>
      </c>
      <c r="BI466" s="202">
        <f>IF(N466="nulová",J466,0)</f>
        <v>0</v>
      </c>
      <c r="BJ466" s="16" t="s">
        <v>83</v>
      </c>
      <c r="BK466" s="202">
        <f>ROUND(I466*H466,2)</f>
        <v>0</v>
      </c>
      <c r="BL466" s="16" t="s">
        <v>556</v>
      </c>
      <c r="BM466" s="201" t="s">
        <v>773</v>
      </c>
    </row>
    <row r="467" spans="1:65" s="2" customFormat="1" ht="11.25">
      <c r="A467" s="33"/>
      <c r="B467" s="34"/>
      <c r="C467" s="35"/>
      <c r="D467" s="203" t="s">
        <v>143</v>
      </c>
      <c r="E467" s="35"/>
      <c r="F467" s="204" t="s">
        <v>772</v>
      </c>
      <c r="G467" s="35"/>
      <c r="H467" s="35"/>
      <c r="I467" s="205"/>
      <c r="J467" s="35"/>
      <c r="K467" s="35"/>
      <c r="L467" s="38"/>
      <c r="M467" s="206"/>
      <c r="N467" s="207"/>
      <c r="O467" s="70"/>
      <c r="P467" s="70"/>
      <c r="Q467" s="70"/>
      <c r="R467" s="70"/>
      <c r="S467" s="70"/>
      <c r="T467" s="71"/>
      <c r="U467" s="33"/>
      <c r="V467" s="33"/>
      <c r="W467" s="33"/>
      <c r="X467" s="33"/>
      <c r="Y467" s="33"/>
      <c r="Z467" s="33"/>
      <c r="AA467" s="33"/>
      <c r="AB467" s="33"/>
      <c r="AC467" s="33"/>
      <c r="AD467" s="33"/>
      <c r="AE467" s="33"/>
      <c r="AT467" s="16" t="s">
        <v>143</v>
      </c>
      <c r="AU467" s="16" t="s">
        <v>85</v>
      </c>
    </row>
    <row r="468" spans="1:65" s="2" customFormat="1" ht="21.75" customHeight="1">
      <c r="A468" s="33"/>
      <c r="B468" s="34"/>
      <c r="C468" s="231" t="s">
        <v>774</v>
      </c>
      <c r="D468" s="231" t="s">
        <v>553</v>
      </c>
      <c r="E468" s="232" t="s">
        <v>775</v>
      </c>
      <c r="F468" s="233" t="s">
        <v>776</v>
      </c>
      <c r="G468" s="234" t="s">
        <v>147</v>
      </c>
      <c r="H468" s="235">
        <v>1</v>
      </c>
      <c r="I468" s="236"/>
      <c r="J468" s="237">
        <f>ROUND(I468*H468,2)</f>
        <v>0</v>
      </c>
      <c r="K468" s="233" t="s">
        <v>1</v>
      </c>
      <c r="L468" s="238"/>
      <c r="M468" s="239" t="s">
        <v>1</v>
      </c>
      <c r="N468" s="240" t="s">
        <v>42</v>
      </c>
      <c r="O468" s="70"/>
      <c r="P468" s="199">
        <f>O468*H468</f>
        <v>0</v>
      </c>
      <c r="Q468" s="199">
        <v>5.5E-2</v>
      </c>
      <c r="R468" s="199">
        <f>Q468*H468</f>
        <v>5.5E-2</v>
      </c>
      <c r="S468" s="199">
        <v>0</v>
      </c>
      <c r="T468" s="200">
        <f>S468*H468</f>
        <v>0</v>
      </c>
      <c r="U468" s="33"/>
      <c r="V468" s="33"/>
      <c r="W468" s="33"/>
      <c r="X468" s="33"/>
      <c r="Y468" s="33"/>
      <c r="Z468" s="33"/>
      <c r="AA468" s="33"/>
      <c r="AB468" s="33"/>
      <c r="AC468" s="33"/>
      <c r="AD468" s="33"/>
      <c r="AE468" s="33"/>
      <c r="AR468" s="201" t="s">
        <v>556</v>
      </c>
      <c r="AT468" s="201" t="s">
        <v>553</v>
      </c>
      <c r="AU468" s="201" t="s">
        <v>85</v>
      </c>
      <c r="AY468" s="16" t="s">
        <v>133</v>
      </c>
      <c r="BE468" s="202">
        <f>IF(N468="základní",J468,0)</f>
        <v>0</v>
      </c>
      <c r="BF468" s="202">
        <f>IF(N468="snížená",J468,0)</f>
        <v>0</v>
      </c>
      <c r="BG468" s="202">
        <f>IF(N468="zákl. přenesená",J468,0)</f>
        <v>0</v>
      </c>
      <c r="BH468" s="202">
        <f>IF(N468="sníž. přenesená",J468,0)</f>
        <v>0</v>
      </c>
      <c r="BI468" s="202">
        <f>IF(N468="nulová",J468,0)</f>
        <v>0</v>
      </c>
      <c r="BJ468" s="16" t="s">
        <v>83</v>
      </c>
      <c r="BK468" s="202">
        <f>ROUND(I468*H468,2)</f>
        <v>0</v>
      </c>
      <c r="BL468" s="16" t="s">
        <v>556</v>
      </c>
      <c r="BM468" s="201" t="s">
        <v>777</v>
      </c>
    </row>
    <row r="469" spans="1:65" s="2" customFormat="1" ht="11.25">
      <c r="A469" s="33"/>
      <c r="B469" s="34"/>
      <c r="C469" s="35"/>
      <c r="D469" s="203" t="s">
        <v>143</v>
      </c>
      <c r="E469" s="35"/>
      <c r="F469" s="204" t="s">
        <v>776</v>
      </c>
      <c r="G469" s="35"/>
      <c r="H469" s="35"/>
      <c r="I469" s="205"/>
      <c r="J469" s="35"/>
      <c r="K469" s="35"/>
      <c r="L469" s="38"/>
      <c r="M469" s="206"/>
      <c r="N469" s="207"/>
      <c r="O469" s="70"/>
      <c r="P469" s="70"/>
      <c r="Q469" s="70"/>
      <c r="R469" s="70"/>
      <c r="S469" s="70"/>
      <c r="T469" s="71"/>
      <c r="U469" s="33"/>
      <c r="V469" s="33"/>
      <c r="W469" s="33"/>
      <c r="X469" s="33"/>
      <c r="Y469" s="33"/>
      <c r="Z469" s="33"/>
      <c r="AA469" s="33"/>
      <c r="AB469" s="33"/>
      <c r="AC469" s="33"/>
      <c r="AD469" s="33"/>
      <c r="AE469" s="33"/>
      <c r="AT469" s="16" t="s">
        <v>143</v>
      </c>
      <c r="AU469" s="16" t="s">
        <v>85</v>
      </c>
    </row>
    <row r="470" spans="1:65" s="2" customFormat="1" ht="21.75" customHeight="1">
      <c r="A470" s="33"/>
      <c r="B470" s="34"/>
      <c r="C470" s="231" t="s">
        <v>778</v>
      </c>
      <c r="D470" s="231" t="s">
        <v>553</v>
      </c>
      <c r="E470" s="232" t="s">
        <v>779</v>
      </c>
      <c r="F470" s="233" t="s">
        <v>780</v>
      </c>
      <c r="G470" s="234" t="s">
        <v>147</v>
      </c>
      <c r="H470" s="235">
        <v>1</v>
      </c>
      <c r="I470" s="236"/>
      <c r="J470" s="237">
        <f>ROUND(I470*H470,2)</f>
        <v>0</v>
      </c>
      <c r="K470" s="233" t="s">
        <v>1</v>
      </c>
      <c r="L470" s="238"/>
      <c r="M470" s="239" t="s">
        <v>1</v>
      </c>
      <c r="N470" s="240" t="s">
        <v>42</v>
      </c>
      <c r="O470" s="70"/>
      <c r="P470" s="199">
        <f>O470*H470</f>
        <v>0</v>
      </c>
      <c r="Q470" s="199">
        <v>5.5E-2</v>
      </c>
      <c r="R470" s="199">
        <f>Q470*H470</f>
        <v>5.5E-2</v>
      </c>
      <c r="S470" s="199">
        <v>0</v>
      </c>
      <c r="T470" s="200">
        <f>S470*H470</f>
        <v>0</v>
      </c>
      <c r="U470" s="33"/>
      <c r="V470" s="33"/>
      <c r="W470" s="33"/>
      <c r="X470" s="33"/>
      <c r="Y470" s="33"/>
      <c r="Z470" s="33"/>
      <c r="AA470" s="33"/>
      <c r="AB470" s="33"/>
      <c r="AC470" s="33"/>
      <c r="AD470" s="33"/>
      <c r="AE470" s="33"/>
      <c r="AR470" s="201" t="s">
        <v>556</v>
      </c>
      <c r="AT470" s="201" t="s">
        <v>553</v>
      </c>
      <c r="AU470" s="201" t="s">
        <v>85</v>
      </c>
      <c r="AY470" s="16" t="s">
        <v>133</v>
      </c>
      <c r="BE470" s="202">
        <f>IF(N470="základní",J470,0)</f>
        <v>0</v>
      </c>
      <c r="BF470" s="202">
        <f>IF(N470="snížená",J470,0)</f>
        <v>0</v>
      </c>
      <c r="BG470" s="202">
        <f>IF(N470="zákl. přenesená",J470,0)</f>
        <v>0</v>
      </c>
      <c r="BH470" s="202">
        <f>IF(N470="sníž. přenesená",J470,0)</f>
        <v>0</v>
      </c>
      <c r="BI470" s="202">
        <f>IF(N470="nulová",J470,0)</f>
        <v>0</v>
      </c>
      <c r="BJ470" s="16" t="s">
        <v>83</v>
      </c>
      <c r="BK470" s="202">
        <f>ROUND(I470*H470,2)</f>
        <v>0</v>
      </c>
      <c r="BL470" s="16" t="s">
        <v>556</v>
      </c>
      <c r="BM470" s="201" t="s">
        <v>781</v>
      </c>
    </row>
    <row r="471" spans="1:65" s="2" customFormat="1" ht="11.25">
      <c r="A471" s="33"/>
      <c r="B471" s="34"/>
      <c r="C471" s="35"/>
      <c r="D471" s="203" t="s">
        <v>143</v>
      </c>
      <c r="E471" s="35"/>
      <c r="F471" s="204" t="s">
        <v>780</v>
      </c>
      <c r="G471" s="35"/>
      <c r="H471" s="35"/>
      <c r="I471" s="205"/>
      <c r="J471" s="35"/>
      <c r="K471" s="35"/>
      <c r="L471" s="38"/>
      <c r="M471" s="206"/>
      <c r="N471" s="207"/>
      <c r="O471" s="70"/>
      <c r="P471" s="70"/>
      <c r="Q471" s="70"/>
      <c r="R471" s="70"/>
      <c r="S471" s="70"/>
      <c r="T471" s="71"/>
      <c r="U471" s="33"/>
      <c r="V471" s="33"/>
      <c r="W471" s="33"/>
      <c r="X471" s="33"/>
      <c r="Y471" s="33"/>
      <c r="Z471" s="33"/>
      <c r="AA471" s="33"/>
      <c r="AB471" s="33"/>
      <c r="AC471" s="33"/>
      <c r="AD471" s="33"/>
      <c r="AE471" s="33"/>
      <c r="AT471" s="16" t="s">
        <v>143</v>
      </c>
      <c r="AU471" s="16" t="s">
        <v>85</v>
      </c>
    </row>
    <row r="472" spans="1:65" s="2" customFormat="1" ht="16.5" customHeight="1">
      <c r="A472" s="33"/>
      <c r="B472" s="34"/>
      <c r="C472" s="231" t="s">
        <v>782</v>
      </c>
      <c r="D472" s="231" t="s">
        <v>553</v>
      </c>
      <c r="E472" s="232" t="s">
        <v>783</v>
      </c>
      <c r="F472" s="233" t="s">
        <v>784</v>
      </c>
      <c r="G472" s="234" t="s">
        <v>147</v>
      </c>
      <c r="H472" s="235">
        <v>5</v>
      </c>
      <c r="I472" s="236"/>
      <c r="J472" s="237">
        <f>ROUND(I472*H472,2)</f>
        <v>0</v>
      </c>
      <c r="K472" s="233" t="s">
        <v>140</v>
      </c>
      <c r="L472" s="238"/>
      <c r="M472" s="239" t="s">
        <v>1</v>
      </c>
      <c r="N472" s="240" t="s">
        <v>42</v>
      </c>
      <c r="O472" s="70"/>
      <c r="P472" s="199">
        <f>O472*H472</f>
        <v>0</v>
      </c>
      <c r="Q472" s="199">
        <v>4.0000000000000001E-3</v>
      </c>
      <c r="R472" s="199">
        <f>Q472*H472</f>
        <v>0.02</v>
      </c>
      <c r="S472" s="199">
        <v>0</v>
      </c>
      <c r="T472" s="200">
        <f>S472*H472</f>
        <v>0</v>
      </c>
      <c r="U472" s="33"/>
      <c r="V472" s="33"/>
      <c r="W472" s="33"/>
      <c r="X472" s="33"/>
      <c r="Y472" s="33"/>
      <c r="Z472" s="33"/>
      <c r="AA472" s="33"/>
      <c r="AB472" s="33"/>
      <c r="AC472" s="33"/>
      <c r="AD472" s="33"/>
      <c r="AE472" s="33"/>
      <c r="AR472" s="201" t="s">
        <v>556</v>
      </c>
      <c r="AT472" s="201" t="s">
        <v>553</v>
      </c>
      <c r="AU472" s="201" t="s">
        <v>85</v>
      </c>
      <c r="AY472" s="16" t="s">
        <v>133</v>
      </c>
      <c r="BE472" s="202">
        <f>IF(N472="základní",J472,0)</f>
        <v>0</v>
      </c>
      <c r="BF472" s="202">
        <f>IF(N472="snížená",J472,0)</f>
        <v>0</v>
      </c>
      <c r="BG472" s="202">
        <f>IF(N472="zákl. přenesená",J472,0)</f>
        <v>0</v>
      </c>
      <c r="BH472" s="202">
        <f>IF(N472="sníž. přenesená",J472,0)</f>
        <v>0</v>
      </c>
      <c r="BI472" s="202">
        <f>IF(N472="nulová",J472,0)</f>
        <v>0</v>
      </c>
      <c r="BJ472" s="16" t="s">
        <v>83</v>
      </c>
      <c r="BK472" s="202">
        <f>ROUND(I472*H472,2)</f>
        <v>0</v>
      </c>
      <c r="BL472" s="16" t="s">
        <v>556</v>
      </c>
      <c r="BM472" s="201" t="s">
        <v>785</v>
      </c>
    </row>
    <row r="473" spans="1:65" s="2" customFormat="1" ht="11.25">
      <c r="A473" s="33"/>
      <c r="B473" s="34"/>
      <c r="C473" s="35"/>
      <c r="D473" s="203" t="s">
        <v>143</v>
      </c>
      <c r="E473" s="35"/>
      <c r="F473" s="204" t="s">
        <v>784</v>
      </c>
      <c r="G473" s="35"/>
      <c r="H473" s="35"/>
      <c r="I473" s="205"/>
      <c r="J473" s="35"/>
      <c r="K473" s="35"/>
      <c r="L473" s="38"/>
      <c r="M473" s="206"/>
      <c r="N473" s="207"/>
      <c r="O473" s="70"/>
      <c r="P473" s="70"/>
      <c r="Q473" s="70"/>
      <c r="R473" s="70"/>
      <c r="S473" s="70"/>
      <c r="T473" s="71"/>
      <c r="U473" s="33"/>
      <c r="V473" s="33"/>
      <c r="W473" s="33"/>
      <c r="X473" s="33"/>
      <c r="Y473" s="33"/>
      <c r="Z473" s="33"/>
      <c r="AA473" s="33"/>
      <c r="AB473" s="33"/>
      <c r="AC473" s="33"/>
      <c r="AD473" s="33"/>
      <c r="AE473" s="33"/>
      <c r="AT473" s="16" t="s">
        <v>143</v>
      </c>
      <c r="AU473" s="16" t="s">
        <v>85</v>
      </c>
    </row>
    <row r="474" spans="1:65" s="2" customFormat="1" ht="16.5" customHeight="1">
      <c r="A474" s="33"/>
      <c r="B474" s="34"/>
      <c r="C474" s="231" t="s">
        <v>786</v>
      </c>
      <c r="D474" s="231" t="s">
        <v>553</v>
      </c>
      <c r="E474" s="232" t="s">
        <v>787</v>
      </c>
      <c r="F474" s="233" t="s">
        <v>788</v>
      </c>
      <c r="G474" s="234" t="s">
        <v>180</v>
      </c>
      <c r="H474" s="235">
        <v>6.85</v>
      </c>
      <c r="I474" s="236"/>
      <c r="J474" s="237">
        <f>ROUND(I474*H474,2)</f>
        <v>0</v>
      </c>
      <c r="K474" s="233" t="s">
        <v>140</v>
      </c>
      <c r="L474" s="238"/>
      <c r="M474" s="239" t="s">
        <v>1</v>
      </c>
      <c r="N474" s="240" t="s">
        <v>42</v>
      </c>
      <c r="O474" s="70"/>
      <c r="P474" s="199">
        <f>O474*H474</f>
        <v>0</v>
      </c>
      <c r="Q474" s="199">
        <v>2.234</v>
      </c>
      <c r="R474" s="199">
        <f>Q474*H474</f>
        <v>15.302899999999999</v>
      </c>
      <c r="S474" s="199">
        <v>0</v>
      </c>
      <c r="T474" s="200">
        <f>S474*H474</f>
        <v>0</v>
      </c>
      <c r="U474" s="33"/>
      <c r="V474" s="33"/>
      <c r="W474" s="33"/>
      <c r="X474" s="33"/>
      <c r="Y474" s="33"/>
      <c r="Z474" s="33"/>
      <c r="AA474" s="33"/>
      <c r="AB474" s="33"/>
      <c r="AC474" s="33"/>
      <c r="AD474" s="33"/>
      <c r="AE474" s="33"/>
      <c r="AR474" s="201" t="s">
        <v>556</v>
      </c>
      <c r="AT474" s="201" t="s">
        <v>553</v>
      </c>
      <c r="AU474" s="201" t="s">
        <v>85</v>
      </c>
      <c r="AY474" s="16" t="s">
        <v>133</v>
      </c>
      <c r="BE474" s="202">
        <f>IF(N474="základní",J474,0)</f>
        <v>0</v>
      </c>
      <c r="BF474" s="202">
        <f>IF(N474="snížená",J474,0)</f>
        <v>0</v>
      </c>
      <c r="BG474" s="202">
        <f>IF(N474="zákl. přenesená",J474,0)</f>
        <v>0</v>
      </c>
      <c r="BH474" s="202">
        <f>IF(N474="sníž. přenesená",J474,0)</f>
        <v>0</v>
      </c>
      <c r="BI474" s="202">
        <f>IF(N474="nulová",J474,0)</f>
        <v>0</v>
      </c>
      <c r="BJ474" s="16" t="s">
        <v>83</v>
      </c>
      <c r="BK474" s="202">
        <f>ROUND(I474*H474,2)</f>
        <v>0</v>
      </c>
      <c r="BL474" s="16" t="s">
        <v>556</v>
      </c>
      <c r="BM474" s="201" t="s">
        <v>789</v>
      </c>
    </row>
    <row r="475" spans="1:65" s="2" customFormat="1" ht="11.25">
      <c r="A475" s="33"/>
      <c r="B475" s="34"/>
      <c r="C475" s="35"/>
      <c r="D475" s="203" t="s">
        <v>143</v>
      </c>
      <c r="E475" s="35"/>
      <c r="F475" s="204" t="s">
        <v>788</v>
      </c>
      <c r="G475" s="35"/>
      <c r="H475" s="35"/>
      <c r="I475" s="205"/>
      <c r="J475" s="35"/>
      <c r="K475" s="35"/>
      <c r="L475" s="38"/>
      <c r="M475" s="206"/>
      <c r="N475" s="207"/>
      <c r="O475" s="70"/>
      <c r="P475" s="70"/>
      <c r="Q475" s="70"/>
      <c r="R475" s="70"/>
      <c r="S475" s="70"/>
      <c r="T475" s="71"/>
      <c r="U475" s="33"/>
      <c r="V475" s="33"/>
      <c r="W475" s="33"/>
      <c r="X475" s="33"/>
      <c r="Y475" s="33"/>
      <c r="Z475" s="33"/>
      <c r="AA475" s="33"/>
      <c r="AB475" s="33"/>
      <c r="AC475" s="33"/>
      <c r="AD475" s="33"/>
      <c r="AE475" s="33"/>
      <c r="AT475" s="16" t="s">
        <v>143</v>
      </c>
      <c r="AU475" s="16" t="s">
        <v>85</v>
      </c>
    </row>
    <row r="476" spans="1:65" s="13" customFormat="1" ht="11.25">
      <c r="B476" s="209"/>
      <c r="C476" s="210"/>
      <c r="D476" s="203" t="s">
        <v>173</v>
      </c>
      <c r="E476" s="211" t="s">
        <v>1</v>
      </c>
      <c r="F476" s="212" t="s">
        <v>790</v>
      </c>
      <c r="G476" s="210"/>
      <c r="H476" s="213">
        <v>6.85</v>
      </c>
      <c r="I476" s="214"/>
      <c r="J476" s="210"/>
      <c r="K476" s="210"/>
      <c r="L476" s="215"/>
      <c r="M476" s="216"/>
      <c r="N476" s="217"/>
      <c r="O476" s="217"/>
      <c r="P476" s="217"/>
      <c r="Q476" s="217"/>
      <c r="R476" s="217"/>
      <c r="S476" s="217"/>
      <c r="T476" s="218"/>
      <c r="AT476" s="219" t="s">
        <v>173</v>
      </c>
      <c r="AU476" s="219" t="s">
        <v>85</v>
      </c>
      <c r="AV476" s="13" t="s">
        <v>85</v>
      </c>
      <c r="AW476" s="13" t="s">
        <v>34</v>
      </c>
      <c r="AX476" s="13" t="s">
        <v>83</v>
      </c>
      <c r="AY476" s="219" t="s">
        <v>133</v>
      </c>
    </row>
    <row r="477" spans="1:65" s="2" customFormat="1" ht="16.5" customHeight="1">
      <c r="A477" s="33"/>
      <c r="B477" s="34"/>
      <c r="C477" s="231" t="s">
        <v>791</v>
      </c>
      <c r="D477" s="231" t="s">
        <v>553</v>
      </c>
      <c r="E477" s="232" t="s">
        <v>792</v>
      </c>
      <c r="F477" s="233" t="s">
        <v>793</v>
      </c>
      <c r="G477" s="234" t="s">
        <v>187</v>
      </c>
      <c r="H477" s="235">
        <v>347.55</v>
      </c>
      <c r="I477" s="236"/>
      <c r="J477" s="237">
        <f>ROUND(I477*H477,2)</f>
        <v>0</v>
      </c>
      <c r="K477" s="233" t="s">
        <v>140</v>
      </c>
      <c r="L477" s="238"/>
      <c r="M477" s="239" t="s">
        <v>1</v>
      </c>
      <c r="N477" s="240" t="s">
        <v>42</v>
      </c>
      <c r="O477" s="70"/>
      <c r="P477" s="199">
        <f>O477*H477</f>
        <v>0</v>
      </c>
      <c r="Q477" s="199">
        <v>4.0000000000000002E-4</v>
      </c>
      <c r="R477" s="199">
        <f>Q477*H477</f>
        <v>0.13902</v>
      </c>
      <c r="S477" s="199">
        <v>0</v>
      </c>
      <c r="T477" s="200">
        <f>S477*H477</f>
        <v>0</v>
      </c>
      <c r="U477" s="33"/>
      <c r="V477" s="33"/>
      <c r="W477" s="33"/>
      <c r="X477" s="33"/>
      <c r="Y477" s="33"/>
      <c r="Z477" s="33"/>
      <c r="AA477" s="33"/>
      <c r="AB477" s="33"/>
      <c r="AC477" s="33"/>
      <c r="AD477" s="33"/>
      <c r="AE477" s="33"/>
      <c r="AR477" s="201" t="s">
        <v>556</v>
      </c>
      <c r="AT477" s="201" t="s">
        <v>553</v>
      </c>
      <c r="AU477" s="201" t="s">
        <v>85</v>
      </c>
      <c r="AY477" s="16" t="s">
        <v>133</v>
      </c>
      <c r="BE477" s="202">
        <f>IF(N477="základní",J477,0)</f>
        <v>0</v>
      </c>
      <c r="BF477" s="202">
        <f>IF(N477="snížená",J477,0)</f>
        <v>0</v>
      </c>
      <c r="BG477" s="202">
        <f>IF(N477="zákl. přenesená",J477,0)</f>
        <v>0</v>
      </c>
      <c r="BH477" s="202">
        <f>IF(N477="sníž. přenesená",J477,0)</f>
        <v>0</v>
      </c>
      <c r="BI477" s="202">
        <f>IF(N477="nulová",J477,0)</f>
        <v>0</v>
      </c>
      <c r="BJ477" s="16" t="s">
        <v>83</v>
      </c>
      <c r="BK477" s="202">
        <f>ROUND(I477*H477,2)</f>
        <v>0</v>
      </c>
      <c r="BL477" s="16" t="s">
        <v>556</v>
      </c>
      <c r="BM477" s="201" t="s">
        <v>794</v>
      </c>
    </row>
    <row r="478" spans="1:65" s="2" customFormat="1" ht="11.25">
      <c r="A478" s="33"/>
      <c r="B478" s="34"/>
      <c r="C478" s="35"/>
      <c r="D478" s="203" t="s">
        <v>143</v>
      </c>
      <c r="E478" s="35"/>
      <c r="F478" s="204" t="s">
        <v>793</v>
      </c>
      <c r="G478" s="35"/>
      <c r="H478" s="35"/>
      <c r="I478" s="205"/>
      <c r="J478" s="35"/>
      <c r="K478" s="35"/>
      <c r="L478" s="38"/>
      <c r="M478" s="206"/>
      <c r="N478" s="207"/>
      <c r="O478" s="70"/>
      <c r="P478" s="70"/>
      <c r="Q478" s="70"/>
      <c r="R478" s="70"/>
      <c r="S478" s="70"/>
      <c r="T478" s="71"/>
      <c r="U478" s="33"/>
      <c r="V478" s="33"/>
      <c r="W478" s="33"/>
      <c r="X478" s="33"/>
      <c r="Y478" s="33"/>
      <c r="Z478" s="33"/>
      <c r="AA478" s="33"/>
      <c r="AB478" s="33"/>
      <c r="AC478" s="33"/>
      <c r="AD478" s="33"/>
      <c r="AE478" s="33"/>
      <c r="AT478" s="16" t="s">
        <v>143</v>
      </c>
      <c r="AU478" s="16" t="s">
        <v>85</v>
      </c>
    </row>
    <row r="479" spans="1:65" s="13" customFormat="1" ht="11.25">
      <c r="B479" s="209"/>
      <c r="C479" s="210"/>
      <c r="D479" s="203" t="s">
        <v>173</v>
      </c>
      <c r="E479" s="211" t="s">
        <v>1</v>
      </c>
      <c r="F479" s="212" t="s">
        <v>795</v>
      </c>
      <c r="G479" s="210"/>
      <c r="H479" s="213">
        <v>347.55</v>
      </c>
      <c r="I479" s="214"/>
      <c r="J479" s="210"/>
      <c r="K479" s="210"/>
      <c r="L479" s="215"/>
      <c r="M479" s="216"/>
      <c r="N479" s="217"/>
      <c r="O479" s="217"/>
      <c r="P479" s="217"/>
      <c r="Q479" s="217"/>
      <c r="R479" s="217"/>
      <c r="S479" s="217"/>
      <c r="T479" s="218"/>
      <c r="AT479" s="219" t="s">
        <v>173</v>
      </c>
      <c r="AU479" s="219" t="s">
        <v>85</v>
      </c>
      <c r="AV479" s="13" t="s">
        <v>85</v>
      </c>
      <c r="AW479" s="13" t="s">
        <v>34</v>
      </c>
      <c r="AX479" s="13" t="s">
        <v>83</v>
      </c>
      <c r="AY479" s="219" t="s">
        <v>133</v>
      </c>
    </row>
    <row r="480" spans="1:65" s="12" customFormat="1" ht="25.9" customHeight="1">
      <c r="B480" s="174"/>
      <c r="C480" s="175"/>
      <c r="D480" s="176" t="s">
        <v>76</v>
      </c>
      <c r="E480" s="177" t="s">
        <v>796</v>
      </c>
      <c r="F480" s="177" t="s">
        <v>797</v>
      </c>
      <c r="G480" s="175"/>
      <c r="H480" s="175"/>
      <c r="I480" s="178"/>
      <c r="J480" s="179">
        <f>BK480</f>
        <v>0</v>
      </c>
      <c r="K480" s="175"/>
      <c r="L480" s="180"/>
      <c r="M480" s="181"/>
      <c r="N480" s="182"/>
      <c r="O480" s="182"/>
      <c r="P480" s="183">
        <f>SUM(P481:P524)</f>
        <v>0</v>
      </c>
      <c r="Q480" s="182"/>
      <c r="R480" s="183">
        <f>SUM(R481:R524)</f>
        <v>0</v>
      </c>
      <c r="S480" s="182"/>
      <c r="T480" s="184">
        <f>SUM(T481:T524)</f>
        <v>0</v>
      </c>
      <c r="AR480" s="185" t="s">
        <v>141</v>
      </c>
      <c r="AT480" s="186" t="s">
        <v>76</v>
      </c>
      <c r="AU480" s="186" t="s">
        <v>77</v>
      </c>
      <c r="AY480" s="185" t="s">
        <v>133</v>
      </c>
      <c r="BK480" s="187">
        <f>SUM(BK481:BK524)</f>
        <v>0</v>
      </c>
    </row>
    <row r="481" spans="1:65" s="2" customFormat="1" ht="16.5" customHeight="1">
      <c r="A481" s="33"/>
      <c r="B481" s="34"/>
      <c r="C481" s="190" t="s">
        <v>798</v>
      </c>
      <c r="D481" s="190" t="s">
        <v>136</v>
      </c>
      <c r="E481" s="191" t="s">
        <v>799</v>
      </c>
      <c r="F481" s="192" t="s">
        <v>800</v>
      </c>
      <c r="G481" s="193" t="s">
        <v>170</v>
      </c>
      <c r="H481" s="194">
        <v>11.4</v>
      </c>
      <c r="I481" s="195"/>
      <c r="J481" s="196">
        <f>ROUND(I481*H481,2)</f>
        <v>0</v>
      </c>
      <c r="K481" s="192" t="s">
        <v>140</v>
      </c>
      <c r="L481" s="38"/>
      <c r="M481" s="197" t="s">
        <v>1</v>
      </c>
      <c r="N481" s="198" t="s">
        <v>42</v>
      </c>
      <c r="O481" s="70"/>
      <c r="P481" s="199">
        <f>O481*H481</f>
        <v>0</v>
      </c>
      <c r="Q481" s="199">
        <v>0</v>
      </c>
      <c r="R481" s="199">
        <f>Q481*H481</f>
        <v>0</v>
      </c>
      <c r="S481" s="199">
        <v>0</v>
      </c>
      <c r="T481" s="200">
        <f>S481*H481</f>
        <v>0</v>
      </c>
      <c r="U481" s="33"/>
      <c r="V481" s="33"/>
      <c r="W481" s="33"/>
      <c r="X481" s="33"/>
      <c r="Y481" s="33"/>
      <c r="Z481" s="33"/>
      <c r="AA481" s="33"/>
      <c r="AB481" s="33"/>
      <c r="AC481" s="33"/>
      <c r="AD481" s="33"/>
      <c r="AE481" s="33"/>
      <c r="AR481" s="201" t="s">
        <v>801</v>
      </c>
      <c r="AT481" s="201" t="s">
        <v>136</v>
      </c>
      <c r="AU481" s="201" t="s">
        <v>83</v>
      </c>
      <c r="AY481" s="16" t="s">
        <v>133</v>
      </c>
      <c r="BE481" s="202">
        <f>IF(N481="základní",J481,0)</f>
        <v>0</v>
      </c>
      <c r="BF481" s="202">
        <f>IF(N481="snížená",J481,0)</f>
        <v>0</v>
      </c>
      <c r="BG481" s="202">
        <f>IF(N481="zákl. přenesená",J481,0)</f>
        <v>0</v>
      </c>
      <c r="BH481" s="202">
        <f>IF(N481="sníž. přenesená",J481,0)</f>
        <v>0</v>
      </c>
      <c r="BI481" s="202">
        <f>IF(N481="nulová",J481,0)</f>
        <v>0</v>
      </c>
      <c r="BJ481" s="16" t="s">
        <v>83</v>
      </c>
      <c r="BK481" s="202">
        <f>ROUND(I481*H481,2)</f>
        <v>0</v>
      </c>
      <c r="BL481" s="16" t="s">
        <v>801</v>
      </c>
      <c r="BM481" s="201" t="s">
        <v>802</v>
      </c>
    </row>
    <row r="482" spans="1:65" s="2" customFormat="1" ht="29.25">
      <c r="A482" s="33"/>
      <c r="B482" s="34"/>
      <c r="C482" s="35"/>
      <c r="D482" s="203" t="s">
        <v>143</v>
      </c>
      <c r="E482" s="35"/>
      <c r="F482" s="204" t="s">
        <v>803</v>
      </c>
      <c r="G482" s="35"/>
      <c r="H482" s="35"/>
      <c r="I482" s="205"/>
      <c r="J482" s="35"/>
      <c r="K482" s="35"/>
      <c r="L482" s="38"/>
      <c r="M482" s="206"/>
      <c r="N482" s="207"/>
      <c r="O482" s="70"/>
      <c r="P482" s="70"/>
      <c r="Q482" s="70"/>
      <c r="R482" s="70"/>
      <c r="S482" s="70"/>
      <c r="T482" s="71"/>
      <c r="U482" s="33"/>
      <c r="V482" s="33"/>
      <c r="W482" s="33"/>
      <c r="X482" s="33"/>
      <c r="Y482" s="33"/>
      <c r="Z482" s="33"/>
      <c r="AA482" s="33"/>
      <c r="AB482" s="33"/>
      <c r="AC482" s="33"/>
      <c r="AD482" s="33"/>
      <c r="AE482" s="33"/>
      <c r="AT482" s="16" t="s">
        <v>143</v>
      </c>
      <c r="AU482" s="16" t="s">
        <v>83</v>
      </c>
    </row>
    <row r="483" spans="1:65" s="13" customFormat="1" ht="11.25">
      <c r="B483" s="209"/>
      <c r="C483" s="210"/>
      <c r="D483" s="203" t="s">
        <v>173</v>
      </c>
      <c r="E483" s="211" t="s">
        <v>1</v>
      </c>
      <c r="F483" s="212" t="s">
        <v>804</v>
      </c>
      <c r="G483" s="210"/>
      <c r="H483" s="213">
        <v>11.4</v>
      </c>
      <c r="I483" s="214"/>
      <c r="J483" s="210"/>
      <c r="K483" s="210"/>
      <c r="L483" s="215"/>
      <c r="M483" s="216"/>
      <c r="N483" s="217"/>
      <c r="O483" s="217"/>
      <c r="P483" s="217"/>
      <c r="Q483" s="217"/>
      <c r="R483" s="217"/>
      <c r="S483" s="217"/>
      <c r="T483" s="218"/>
      <c r="AT483" s="219" t="s">
        <v>173</v>
      </c>
      <c r="AU483" s="219" t="s">
        <v>83</v>
      </c>
      <c r="AV483" s="13" t="s">
        <v>85</v>
      </c>
      <c r="AW483" s="13" t="s">
        <v>34</v>
      </c>
      <c r="AX483" s="13" t="s">
        <v>83</v>
      </c>
      <c r="AY483" s="219" t="s">
        <v>133</v>
      </c>
    </row>
    <row r="484" spans="1:65" s="2" customFormat="1" ht="36">
      <c r="A484" s="33"/>
      <c r="B484" s="34"/>
      <c r="C484" s="190" t="s">
        <v>805</v>
      </c>
      <c r="D484" s="190" t="s">
        <v>136</v>
      </c>
      <c r="E484" s="191" t="s">
        <v>806</v>
      </c>
      <c r="F484" s="192" t="s">
        <v>807</v>
      </c>
      <c r="G484" s="193" t="s">
        <v>170</v>
      </c>
      <c r="H484" s="194">
        <v>11.4</v>
      </c>
      <c r="I484" s="195"/>
      <c r="J484" s="196">
        <f>ROUND(I484*H484,2)</f>
        <v>0</v>
      </c>
      <c r="K484" s="192" t="s">
        <v>140</v>
      </c>
      <c r="L484" s="38"/>
      <c r="M484" s="197" t="s">
        <v>1</v>
      </c>
      <c r="N484" s="198" t="s">
        <v>42</v>
      </c>
      <c r="O484" s="70"/>
      <c r="P484" s="199">
        <f>O484*H484</f>
        <v>0</v>
      </c>
      <c r="Q484" s="199">
        <v>0</v>
      </c>
      <c r="R484" s="199">
        <f>Q484*H484</f>
        <v>0</v>
      </c>
      <c r="S484" s="199">
        <v>0</v>
      </c>
      <c r="T484" s="200">
        <f>S484*H484</f>
        <v>0</v>
      </c>
      <c r="U484" s="33"/>
      <c r="V484" s="33"/>
      <c r="W484" s="33"/>
      <c r="X484" s="33"/>
      <c r="Y484" s="33"/>
      <c r="Z484" s="33"/>
      <c r="AA484" s="33"/>
      <c r="AB484" s="33"/>
      <c r="AC484" s="33"/>
      <c r="AD484" s="33"/>
      <c r="AE484" s="33"/>
      <c r="AR484" s="201" t="s">
        <v>801</v>
      </c>
      <c r="AT484" s="201" t="s">
        <v>136</v>
      </c>
      <c r="AU484" s="201" t="s">
        <v>83</v>
      </c>
      <c r="AY484" s="16" t="s">
        <v>133</v>
      </c>
      <c r="BE484" s="202">
        <f>IF(N484="základní",J484,0)</f>
        <v>0</v>
      </c>
      <c r="BF484" s="202">
        <f>IF(N484="snížená",J484,0)</f>
        <v>0</v>
      </c>
      <c r="BG484" s="202">
        <f>IF(N484="zákl. přenesená",J484,0)</f>
        <v>0</v>
      </c>
      <c r="BH484" s="202">
        <f>IF(N484="sníž. přenesená",J484,0)</f>
        <v>0</v>
      </c>
      <c r="BI484" s="202">
        <f>IF(N484="nulová",J484,0)</f>
        <v>0</v>
      </c>
      <c r="BJ484" s="16" t="s">
        <v>83</v>
      </c>
      <c r="BK484" s="202">
        <f>ROUND(I484*H484,2)</f>
        <v>0</v>
      </c>
      <c r="BL484" s="16" t="s">
        <v>801</v>
      </c>
      <c r="BM484" s="201" t="s">
        <v>808</v>
      </c>
    </row>
    <row r="485" spans="1:65" s="2" customFormat="1" ht="39">
      <c r="A485" s="33"/>
      <c r="B485" s="34"/>
      <c r="C485" s="35"/>
      <c r="D485" s="203" t="s">
        <v>143</v>
      </c>
      <c r="E485" s="35"/>
      <c r="F485" s="204" t="s">
        <v>809</v>
      </c>
      <c r="G485" s="35"/>
      <c r="H485" s="35"/>
      <c r="I485" s="205"/>
      <c r="J485" s="35"/>
      <c r="K485" s="35"/>
      <c r="L485" s="38"/>
      <c r="M485" s="206"/>
      <c r="N485" s="207"/>
      <c r="O485" s="70"/>
      <c r="P485" s="70"/>
      <c r="Q485" s="70"/>
      <c r="R485" s="70"/>
      <c r="S485" s="70"/>
      <c r="T485" s="71"/>
      <c r="U485" s="33"/>
      <c r="V485" s="33"/>
      <c r="W485" s="33"/>
      <c r="X485" s="33"/>
      <c r="Y485" s="33"/>
      <c r="Z485" s="33"/>
      <c r="AA485" s="33"/>
      <c r="AB485" s="33"/>
      <c r="AC485" s="33"/>
      <c r="AD485" s="33"/>
      <c r="AE485" s="33"/>
      <c r="AT485" s="16" t="s">
        <v>143</v>
      </c>
      <c r="AU485" s="16" t="s">
        <v>83</v>
      </c>
    </row>
    <row r="486" spans="1:65" s="13" customFormat="1" ht="11.25">
      <c r="B486" s="209"/>
      <c r="C486" s="210"/>
      <c r="D486" s="203" t="s">
        <v>173</v>
      </c>
      <c r="E486" s="211" t="s">
        <v>1</v>
      </c>
      <c r="F486" s="212" t="s">
        <v>804</v>
      </c>
      <c r="G486" s="210"/>
      <c r="H486" s="213">
        <v>11.4</v>
      </c>
      <c r="I486" s="214"/>
      <c r="J486" s="210"/>
      <c r="K486" s="210"/>
      <c r="L486" s="215"/>
      <c r="M486" s="216"/>
      <c r="N486" s="217"/>
      <c r="O486" s="217"/>
      <c r="P486" s="217"/>
      <c r="Q486" s="217"/>
      <c r="R486" s="217"/>
      <c r="S486" s="217"/>
      <c r="T486" s="218"/>
      <c r="AT486" s="219" t="s">
        <v>173</v>
      </c>
      <c r="AU486" s="219" t="s">
        <v>83</v>
      </c>
      <c r="AV486" s="13" t="s">
        <v>85</v>
      </c>
      <c r="AW486" s="13" t="s">
        <v>34</v>
      </c>
      <c r="AX486" s="13" t="s">
        <v>83</v>
      </c>
      <c r="AY486" s="219" t="s">
        <v>133</v>
      </c>
    </row>
    <row r="487" spans="1:65" s="2" customFormat="1" ht="16.5" customHeight="1">
      <c r="A487" s="33"/>
      <c r="B487" s="34"/>
      <c r="C487" s="190" t="s">
        <v>810</v>
      </c>
      <c r="D487" s="190" t="s">
        <v>136</v>
      </c>
      <c r="E487" s="191" t="s">
        <v>811</v>
      </c>
      <c r="F487" s="192" t="s">
        <v>812</v>
      </c>
      <c r="G487" s="193" t="s">
        <v>170</v>
      </c>
      <c r="H487" s="194">
        <v>0.3</v>
      </c>
      <c r="I487" s="195"/>
      <c r="J487" s="196">
        <f>ROUND(I487*H487,2)</f>
        <v>0</v>
      </c>
      <c r="K487" s="192" t="s">
        <v>140</v>
      </c>
      <c r="L487" s="38"/>
      <c r="M487" s="197" t="s">
        <v>1</v>
      </c>
      <c r="N487" s="198" t="s">
        <v>42</v>
      </c>
      <c r="O487" s="70"/>
      <c r="P487" s="199">
        <f>O487*H487</f>
        <v>0</v>
      </c>
      <c r="Q487" s="199">
        <v>0</v>
      </c>
      <c r="R487" s="199">
        <f>Q487*H487</f>
        <v>0</v>
      </c>
      <c r="S487" s="199">
        <v>0</v>
      </c>
      <c r="T487" s="200">
        <f>S487*H487</f>
        <v>0</v>
      </c>
      <c r="U487" s="33"/>
      <c r="V487" s="33"/>
      <c r="W487" s="33"/>
      <c r="X487" s="33"/>
      <c r="Y487" s="33"/>
      <c r="Z487" s="33"/>
      <c r="AA487" s="33"/>
      <c r="AB487" s="33"/>
      <c r="AC487" s="33"/>
      <c r="AD487" s="33"/>
      <c r="AE487" s="33"/>
      <c r="AR487" s="201" t="s">
        <v>801</v>
      </c>
      <c r="AT487" s="201" t="s">
        <v>136</v>
      </c>
      <c r="AU487" s="201" t="s">
        <v>83</v>
      </c>
      <c r="AY487" s="16" t="s">
        <v>133</v>
      </c>
      <c r="BE487" s="202">
        <f>IF(N487="základní",J487,0)</f>
        <v>0</v>
      </c>
      <c r="BF487" s="202">
        <f>IF(N487="snížená",J487,0)</f>
        <v>0</v>
      </c>
      <c r="BG487" s="202">
        <f>IF(N487="zákl. přenesená",J487,0)</f>
        <v>0</v>
      </c>
      <c r="BH487" s="202">
        <f>IF(N487="sníž. přenesená",J487,0)</f>
        <v>0</v>
      </c>
      <c r="BI487" s="202">
        <f>IF(N487="nulová",J487,0)</f>
        <v>0</v>
      </c>
      <c r="BJ487" s="16" t="s">
        <v>83</v>
      </c>
      <c r="BK487" s="202">
        <f>ROUND(I487*H487,2)</f>
        <v>0</v>
      </c>
      <c r="BL487" s="16" t="s">
        <v>801</v>
      </c>
      <c r="BM487" s="201" t="s">
        <v>813</v>
      </c>
    </row>
    <row r="488" spans="1:65" s="2" customFormat="1" ht="29.25">
      <c r="A488" s="33"/>
      <c r="B488" s="34"/>
      <c r="C488" s="35"/>
      <c r="D488" s="203" t="s">
        <v>143</v>
      </c>
      <c r="E488" s="35"/>
      <c r="F488" s="204" t="s">
        <v>814</v>
      </c>
      <c r="G488" s="35"/>
      <c r="H488" s="35"/>
      <c r="I488" s="205"/>
      <c r="J488" s="35"/>
      <c r="K488" s="35"/>
      <c r="L488" s="38"/>
      <c r="M488" s="206"/>
      <c r="N488" s="207"/>
      <c r="O488" s="70"/>
      <c r="P488" s="70"/>
      <c r="Q488" s="70"/>
      <c r="R488" s="70"/>
      <c r="S488" s="70"/>
      <c r="T488" s="71"/>
      <c r="U488" s="33"/>
      <c r="V488" s="33"/>
      <c r="W488" s="33"/>
      <c r="X488" s="33"/>
      <c r="Y488" s="33"/>
      <c r="Z488" s="33"/>
      <c r="AA488" s="33"/>
      <c r="AB488" s="33"/>
      <c r="AC488" s="33"/>
      <c r="AD488" s="33"/>
      <c r="AE488" s="33"/>
      <c r="AT488" s="16" t="s">
        <v>143</v>
      </c>
      <c r="AU488" s="16" t="s">
        <v>83</v>
      </c>
    </row>
    <row r="489" spans="1:65" s="2" customFormat="1" ht="16.5" customHeight="1">
      <c r="A489" s="33"/>
      <c r="B489" s="34"/>
      <c r="C489" s="190" t="s">
        <v>815</v>
      </c>
      <c r="D489" s="190" t="s">
        <v>136</v>
      </c>
      <c r="E489" s="191" t="s">
        <v>816</v>
      </c>
      <c r="F489" s="192" t="s">
        <v>817</v>
      </c>
      <c r="G489" s="193" t="s">
        <v>170</v>
      </c>
      <c r="H489" s="194">
        <v>1338.538</v>
      </c>
      <c r="I489" s="195"/>
      <c r="J489" s="196">
        <f>ROUND(I489*H489,2)</f>
        <v>0</v>
      </c>
      <c r="K489" s="192" t="s">
        <v>140</v>
      </c>
      <c r="L489" s="38"/>
      <c r="M489" s="197" t="s">
        <v>1</v>
      </c>
      <c r="N489" s="198" t="s">
        <v>42</v>
      </c>
      <c r="O489" s="70"/>
      <c r="P489" s="199">
        <f>O489*H489</f>
        <v>0</v>
      </c>
      <c r="Q489" s="199">
        <v>0</v>
      </c>
      <c r="R489" s="199">
        <f>Q489*H489</f>
        <v>0</v>
      </c>
      <c r="S489" s="199">
        <v>0</v>
      </c>
      <c r="T489" s="200">
        <f>S489*H489</f>
        <v>0</v>
      </c>
      <c r="U489" s="33"/>
      <c r="V489" s="33"/>
      <c r="W489" s="33"/>
      <c r="X489" s="33"/>
      <c r="Y489" s="33"/>
      <c r="Z489" s="33"/>
      <c r="AA489" s="33"/>
      <c r="AB489" s="33"/>
      <c r="AC489" s="33"/>
      <c r="AD489" s="33"/>
      <c r="AE489" s="33"/>
      <c r="AR489" s="201" t="s">
        <v>801</v>
      </c>
      <c r="AT489" s="201" t="s">
        <v>136</v>
      </c>
      <c r="AU489" s="201" t="s">
        <v>83</v>
      </c>
      <c r="AY489" s="16" t="s">
        <v>133</v>
      </c>
      <c r="BE489" s="202">
        <f>IF(N489="základní",J489,0)</f>
        <v>0</v>
      </c>
      <c r="BF489" s="202">
        <f>IF(N489="snížená",J489,0)</f>
        <v>0</v>
      </c>
      <c r="BG489" s="202">
        <f>IF(N489="zákl. přenesená",J489,0)</f>
        <v>0</v>
      </c>
      <c r="BH489" s="202">
        <f>IF(N489="sníž. přenesená",J489,0)</f>
        <v>0</v>
      </c>
      <c r="BI489" s="202">
        <f>IF(N489="nulová",J489,0)</f>
        <v>0</v>
      </c>
      <c r="BJ489" s="16" t="s">
        <v>83</v>
      </c>
      <c r="BK489" s="202">
        <f>ROUND(I489*H489,2)</f>
        <v>0</v>
      </c>
      <c r="BL489" s="16" t="s">
        <v>801</v>
      </c>
      <c r="BM489" s="201" t="s">
        <v>818</v>
      </c>
    </row>
    <row r="490" spans="1:65" s="2" customFormat="1" ht="29.25">
      <c r="A490" s="33"/>
      <c r="B490" s="34"/>
      <c r="C490" s="35"/>
      <c r="D490" s="203" t="s">
        <v>143</v>
      </c>
      <c r="E490" s="35"/>
      <c r="F490" s="204" t="s">
        <v>819</v>
      </c>
      <c r="G490" s="35"/>
      <c r="H490" s="35"/>
      <c r="I490" s="205"/>
      <c r="J490" s="35"/>
      <c r="K490" s="35"/>
      <c r="L490" s="38"/>
      <c r="M490" s="206"/>
      <c r="N490" s="207"/>
      <c r="O490" s="70"/>
      <c r="P490" s="70"/>
      <c r="Q490" s="70"/>
      <c r="R490" s="70"/>
      <c r="S490" s="70"/>
      <c r="T490" s="71"/>
      <c r="U490" s="33"/>
      <c r="V490" s="33"/>
      <c r="W490" s="33"/>
      <c r="X490" s="33"/>
      <c r="Y490" s="33"/>
      <c r="Z490" s="33"/>
      <c r="AA490" s="33"/>
      <c r="AB490" s="33"/>
      <c r="AC490" s="33"/>
      <c r="AD490" s="33"/>
      <c r="AE490" s="33"/>
      <c r="AT490" s="16" t="s">
        <v>143</v>
      </c>
      <c r="AU490" s="16" t="s">
        <v>83</v>
      </c>
    </row>
    <row r="491" spans="1:65" s="13" customFormat="1" ht="11.25">
      <c r="B491" s="209"/>
      <c r="C491" s="210"/>
      <c r="D491" s="203" t="s">
        <v>173</v>
      </c>
      <c r="E491" s="211" t="s">
        <v>1</v>
      </c>
      <c r="F491" s="212" t="s">
        <v>820</v>
      </c>
      <c r="G491" s="210"/>
      <c r="H491" s="213">
        <v>1338.538</v>
      </c>
      <c r="I491" s="214"/>
      <c r="J491" s="210"/>
      <c r="K491" s="210"/>
      <c r="L491" s="215"/>
      <c r="M491" s="216"/>
      <c r="N491" s="217"/>
      <c r="O491" s="217"/>
      <c r="P491" s="217"/>
      <c r="Q491" s="217"/>
      <c r="R491" s="217"/>
      <c r="S491" s="217"/>
      <c r="T491" s="218"/>
      <c r="AT491" s="219" t="s">
        <v>173</v>
      </c>
      <c r="AU491" s="219" t="s">
        <v>83</v>
      </c>
      <c r="AV491" s="13" t="s">
        <v>85</v>
      </c>
      <c r="AW491" s="13" t="s">
        <v>34</v>
      </c>
      <c r="AX491" s="13" t="s">
        <v>83</v>
      </c>
      <c r="AY491" s="219" t="s">
        <v>133</v>
      </c>
    </row>
    <row r="492" spans="1:65" s="2" customFormat="1" ht="16.5" customHeight="1">
      <c r="A492" s="33"/>
      <c r="B492" s="34"/>
      <c r="C492" s="190" t="s">
        <v>821</v>
      </c>
      <c r="D492" s="190" t="s">
        <v>136</v>
      </c>
      <c r="E492" s="191" t="s">
        <v>822</v>
      </c>
      <c r="F492" s="192" t="s">
        <v>823</v>
      </c>
      <c r="G492" s="193" t="s">
        <v>170</v>
      </c>
      <c r="H492" s="194">
        <v>90</v>
      </c>
      <c r="I492" s="195"/>
      <c r="J492" s="196">
        <f>ROUND(I492*H492,2)</f>
        <v>0</v>
      </c>
      <c r="K492" s="192" t="s">
        <v>140</v>
      </c>
      <c r="L492" s="38"/>
      <c r="M492" s="197" t="s">
        <v>1</v>
      </c>
      <c r="N492" s="198" t="s">
        <v>42</v>
      </c>
      <c r="O492" s="70"/>
      <c r="P492" s="199">
        <f>O492*H492</f>
        <v>0</v>
      </c>
      <c r="Q492" s="199">
        <v>0</v>
      </c>
      <c r="R492" s="199">
        <f>Q492*H492</f>
        <v>0</v>
      </c>
      <c r="S492" s="199">
        <v>0</v>
      </c>
      <c r="T492" s="200">
        <f>S492*H492</f>
        <v>0</v>
      </c>
      <c r="U492" s="33"/>
      <c r="V492" s="33"/>
      <c r="W492" s="33"/>
      <c r="X492" s="33"/>
      <c r="Y492" s="33"/>
      <c r="Z492" s="33"/>
      <c r="AA492" s="33"/>
      <c r="AB492" s="33"/>
      <c r="AC492" s="33"/>
      <c r="AD492" s="33"/>
      <c r="AE492" s="33"/>
      <c r="AR492" s="201" t="s">
        <v>801</v>
      </c>
      <c r="AT492" s="201" t="s">
        <v>136</v>
      </c>
      <c r="AU492" s="201" t="s">
        <v>83</v>
      </c>
      <c r="AY492" s="16" t="s">
        <v>133</v>
      </c>
      <c r="BE492" s="202">
        <f>IF(N492="základní",J492,0)</f>
        <v>0</v>
      </c>
      <c r="BF492" s="202">
        <f>IF(N492="snížená",J492,0)</f>
        <v>0</v>
      </c>
      <c r="BG492" s="202">
        <f>IF(N492="zákl. přenesená",J492,0)</f>
        <v>0</v>
      </c>
      <c r="BH492" s="202">
        <f>IF(N492="sníž. přenesená",J492,0)</f>
        <v>0</v>
      </c>
      <c r="BI492" s="202">
        <f>IF(N492="nulová",J492,0)</f>
        <v>0</v>
      </c>
      <c r="BJ492" s="16" t="s">
        <v>83</v>
      </c>
      <c r="BK492" s="202">
        <f>ROUND(I492*H492,2)</f>
        <v>0</v>
      </c>
      <c r="BL492" s="16" t="s">
        <v>801</v>
      </c>
      <c r="BM492" s="201" t="s">
        <v>824</v>
      </c>
    </row>
    <row r="493" spans="1:65" s="2" customFormat="1" ht="29.25">
      <c r="A493" s="33"/>
      <c r="B493" s="34"/>
      <c r="C493" s="35"/>
      <c r="D493" s="203" t="s">
        <v>143</v>
      </c>
      <c r="E493" s="35"/>
      <c r="F493" s="204" t="s">
        <v>825</v>
      </c>
      <c r="G493" s="35"/>
      <c r="H493" s="35"/>
      <c r="I493" s="205"/>
      <c r="J493" s="35"/>
      <c r="K493" s="35"/>
      <c r="L493" s="38"/>
      <c r="M493" s="206"/>
      <c r="N493" s="207"/>
      <c r="O493" s="70"/>
      <c r="P493" s="70"/>
      <c r="Q493" s="70"/>
      <c r="R493" s="70"/>
      <c r="S493" s="70"/>
      <c r="T493" s="71"/>
      <c r="U493" s="33"/>
      <c r="V493" s="33"/>
      <c r="W493" s="33"/>
      <c r="X493" s="33"/>
      <c r="Y493" s="33"/>
      <c r="Z493" s="33"/>
      <c r="AA493" s="33"/>
      <c r="AB493" s="33"/>
      <c r="AC493" s="33"/>
      <c r="AD493" s="33"/>
      <c r="AE493" s="33"/>
      <c r="AT493" s="16" t="s">
        <v>143</v>
      </c>
      <c r="AU493" s="16" t="s">
        <v>83</v>
      </c>
    </row>
    <row r="494" spans="1:65" s="13" customFormat="1" ht="11.25">
      <c r="B494" s="209"/>
      <c r="C494" s="210"/>
      <c r="D494" s="203" t="s">
        <v>173</v>
      </c>
      <c r="E494" s="211" t="s">
        <v>1</v>
      </c>
      <c r="F494" s="212" t="s">
        <v>826</v>
      </c>
      <c r="G494" s="210"/>
      <c r="H494" s="213">
        <v>90</v>
      </c>
      <c r="I494" s="214"/>
      <c r="J494" s="210"/>
      <c r="K494" s="210"/>
      <c r="L494" s="215"/>
      <c r="M494" s="216"/>
      <c r="N494" s="217"/>
      <c r="O494" s="217"/>
      <c r="P494" s="217"/>
      <c r="Q494" s="217"/>
      <c r="R494" s="217"/>
      <c r="S494" s="217"/>
      <c r="T494" s="218"/>
      <c r="AT494" s="219" t="s">
        <v>173</v>
      </c>
      <c r="AU494" s="219" t="s">
        <v>83</v>
      </c>
      <c r="AV494" s="13" t="s">
        <v>85</v>
      </c>
      <c r="AW494" s="13" t="s">
        <v>34</v>
      </c>
      <c r="AX494" s="13" t="s">
        <v>83</v>
      </c>
      <c r="AY494" s="219" t="s">
        <v>133</v>
      </c>
    </row>
    <row r="495" spans="1:65" s="2" customFormat="1" ht="16.5" customHeight="1">
      <c r="A495" s="33"/>
      <c r="B495" s="34"/>
      <c r="C495" s="190" t="s">
        <v>827</v>
      </c>
      <c r="D495" s="190" t="s">
        <v>136</v>
      </c>
      <c r="E495" s="191" t="s">
        <v>828</v>
      </c>
      <c r="F495" s="192" t="s">
        <v>829</v>
      </c>
      <c r="G495" s="193" t="s">
        <v>170</v>
      </c>
      <c r="H495" s="194">
        <v>1220.8800000000001</v>
      </c>
      <c r="I495" s="195"/>
      <c r="J495" s="196">
        <f>ROUND(I495*H495,2)</f>
        <v>0</v>
      </c>
      <c r="K495" s="192" t="s">
        <v>140</v>
      </c>
      <c r="L495" s="38"/>
      <c r="M495" s="197" t="s">
        <v>1</v>
      </c>
      <c r="N495" s="198" t="s">
        <v>42</v>
      </c>
      <c r="O495" s="70"/>
      <c r="P495" s="199">
        <f>O495*H495</f>
        <v>0</v>
      </c>
      <c r="Q495" s="199">
        <v>0</v>
      </c>
      <c r="R495" s="199">
        <f>Q495*H495</f>
        <v>0</v>
      </c>
      <c r="S495" s="199">
        <v>0</v>
      </c>
      <c r="T495" s="200">
        <f>S495*H495</f>
        <v>0</v>
      </c>
      <c r="U495" s="33"/>
      <c r="V495" s="33"/>
      <c r="W495" s="33"/>
      <c r="X495" s="33"/>
      <c r="Y495" s="33"/>
      <c r="Z495" s="33"/>
      <c r="AA495" s="33"/>
      <c r="AB495" s="33"/>
      <c r="AC495" s="33"/>
      <c r="AD495" s="33"/>
      <c r="AE495" s="33"/>
      <c r="AR495" s="201" t="s">
        <v>801</v>
      </c>
      <c r="AT495" s="201" t="s">
        <v>136</v>
      </c>
      <c r="AU495" s="201" t="s">
        <v>83</v>
      </c>
      <c r="AY495" s="16" t="s">
        <v>133</v>
      </c>
      <c r="BE495" s="202">
        <f>IF(N495="základní",J495,0)</f>
        <v>0</v>
      </c>
      <c r="BF495" s="202">
        <f>IF(N495="snížená",J495,0)</f>
        <v>0</v>
      </c>
      <c r="BG495" s="202">
        <f>IF(N495="zákl. přenesená",J495,0)</f>
        <v>0</v>
      </c>
      <c r="BH495" s="202">
        <f>IF(N495="sníž. přenesená",J495,0)</f>
        <v>0</v>
      </c>
      <c r="BI495" s="202">
        <f>IF(N495="nulová",J495,0)</f>
        <v>0</v>
      </c>
      <c r="BJ495" s="16" t="s">
        <v>83</v>
      </c>
      <c r="BK495" s="202">
        <f>ROUND(I495*H495,2)</f>
        <v>0</v>
      </c>
      <c r="BL495" s="16" t="s">
        <v>801</v>
      </c>
      <c r="BM495" s="201" t="s">
        <v>830</v>
      </c>
    </row>
    <row r="496" spans="1:65" s="2" customFormat="1" ht="29.25">
      <c r="A496" s="33"/>
      <c r="B496" s="34"/>
      <c r="C496" s="35"/>
      <c r="D496" s="203" t="s">
        <v>143</v>
      </c>
      <c r="E496" s="35"/>
      <c r="F496" s="204" t="s">
        <v>831</v>
      </c>
      <c r="G496" s="35"/>
      <c r="H496" s="35"/>
      <c r="I496" s="205"/>
      <c r="J496" s="35"/>
      <c r="K496" s="35"/>
      <c r="L496" s="38"/>
      <c r="M496" s="206"/>
      <c r="N496" s="207"/>
      <c r="O496" s="70"/>
      <c r="P496" s="70"/>
      <c r="Q496" s="70"/>
      <c r="R496" s="70"/>
      <c r="S496" s="70"/>
      <c r="T496" s="71"/>
      <c r="U496" s="33"/>
      <c r="V496" s="33"/>
      <c r="W496" s="33"/>
      <c r="X496" s="33"/>
      <c r="Y496" s="33"/>
      <c r="Z496" s="33"/>
      <c r="AA496" s="33"/>
      <c r="AB496" s="33"/>
      <c r="AC496" s="33"/>
      <c r="AD496" s="33"/>
      <c r="AE496" s="33"/>
      <c r="AT496" s="16" t="s">
        <v>143</v>
      </c>
      <c r="AU496" s="16" t="s">
        <v>83</v>
      </c>
    </row>
    <row r="497" spans="1:65" s="13" customFormat="1" ht="11.25">
      <c r="B497" s="209"/>
      <c r="C497" s="210"/>
      <c r="D497" s="203" t="s">
        <v>173</v>
      </c>
      <c r="E497" s="211" t="s">
        <v>1</v>
      </c>
      <c r="F497" s="212" t="s">
        <v>832</v>
      </c>
      <c r="G497" s="210"/>
      <c r="H497" s="213">
        <v>1220.8800000000001</v>
      </c>
      <c r="I497" s="214"/>
      <c r="J497" s="210"/>
      <c r="K497" s="210"/>
      <c r="L497" s="215"/>
      <c r="M497" s="216"/>
      <c r="N497" s="217"/>
      <c r="O497" s="217"/>
      <c r="P497" s="217"/>
      <c r="Q497" s="217"/>
      <c r="R497" s="217"/>
      <c r="S497" s="217"/>
      <c r="T497" s="218"/>
      <c r="AT497" s="219" t="s">
        <v>173</v>
      </c>
      <c r="AU497" s="219" t="s">
        <v>83</v>
      </c>
      <c r="AV497" s="13" t="s">
        <v>85</v>
      </c>
      <c r="AW497" s="13" t="s">
        <v>34</v>
      </c>
      <c r="AX497" s="13" t="s">
        <v>83</v>
      </c>
      <c r="AY497" s="219" t="s">
        <v>133</v>
      </c>
    </row>
    <row r="498" spans="1:65" s="2" customFormat="1" ht="33" customHeight="1">
      <c r="A498" s="33"/>
      <c r="B498" s="34"/>
      <c r="C498" s="190" t="s">
        <v>833</v>
      </c>
      <c r="D498" s="190" t="s">
        <v>136</v>
      </c>
      <c r="E498" s="191" t="s">
        <v>834</v>
      </c>
      <c r="F498" s="192" t="s">
        <v>835</v>
      </c>
      <c r="G498" s="193" t="s">
        <v>170</v>
      </c>
      <c r="H498" s="194">
        <v>2649.7179999999998</v>
      </c>
      <c r="I498" s="195"/>
      <c r="J498" s="196">
        <f>ROUND(I498*H498,2)</f>
        <v>0</v>
      </c>
      <c r="K498" s="192" t="s">
        <v>140</v>
      </c>
      <c r="L498" s="38"/>
      <c r="M498" s="197" t="s">
        <v>1</v>
      </c>
      <c r="N498" s="198" t="s">
        <v>42</v>
      </c>
      <c r="O498" s="70"/>
      <c r="P498" s="199">
        <f>O498*H498</f>
        <v>0</v>
      </c>
      <c r="Q498" s="199">
        <v>0</v>
      </c>
      <c r="R498" s="199">
        <f>Q498*H498</f>
        <v>0</v>
      </c>
      <c r="S498" s="199">
        <v>0</v>
      </c>
      <c r="T498" s="200">
        <f>S498*H498</f>
        <v>0</v>
      </c>
      <c r="U498" s="33"/>
      <c r="V498" s="33"/>
      <c r="W498" s="33"/>
      <c r="X498" s="33"/>
      <c r="Y498" s="33"/>
      <c r="Z498" s="33"/>
      <c r="AA498" s="33"/>
      <c r="AB498" s="33"/>
      <c r="AC498" s="33"/>
      <c r="AD498" s="33"/>
      <c r="AE498" s="33"/>
      <c r="AR498" s="201" t="s">
        <v>801</v>
      </c>
      <c r="AT498" s="201" t="s">
        <v>136</v>
      </c>
      <c r="AU498" s="201" t="s">
        <v>83</v>
      </c>
      <c r="AY498" s="16" t="s">
        <v>133</v>
      </c>
      <c r="BE498" s="202">
        <f>IF(N498="základní",J498,0)</f>
        <v>0</v>
      </c>
      <c r="BF498" s="202">
        <f>IF(N498="snížená",J498,0)</f>
        <v>0</v>
      </c>
      <c r="BG498" s="202">
        <f>IF(N498="zákl. přenesená",J498,0)</f>
        <v>0</v>
      </c>
      <c r="BH498" s="202">
        <f>IF(N498="sníž. přenesená",J498,0)</f>
        <v>0</v>
      </c>
      <c r="BI498" s="202">
        <f>IF(N498="nulová",J498,0)</f>
        <v>0</v>
      </c>
      <c r="BJ498" s="16" t="s">
        <v>83</v>
      </c>
      <c r="BK498" s="202">
        <f>ROUND(I498*H498,2)</f>
        <v>0</v>
      </c>
      <c r="BL498" s="16" t="s">
        <v>801</v>
      </c>
      <c r="BM498" s="201" t="s">
        <v>836</v>
      </c>
    </row>
    <row r="499" spans="1:65" s="2" customFormat="1" ht="39">
      <c r="A499" s="33"/>
      <c r="B499" s="34"/>
      <c r="C499" s="35"/>
      <c r="D499" s="203" t="s">
        <v>143</v>
      </c>
      <c r="E499" s="35"/>
      <c r="F499" s="204" t="s">
        <v>837</v>
      </c>
      <c r="G499" s="35"/>
      <c r="H499" s="35"/>
      <c r="I499" s="205"/>
      <c r="J499" s="35"/>
      <c r="K499" s="35"/>
      <c r="L499" s="38"/>
      <c r="M499" s="206"/>
      <c r="N499" s="207"/>
      <c r="O499" s="70"/>
      <c r="P499" s="70"/>
      <c r="Q499" s="70"/>
      <c r="R499" s="70"/>
      <c r="S499" s="70"/>
      <c r="T499" s="71"/>
      <c r="U499" s="33"/>
      <c r="V499" s="33"/>
      <c r="W499" s="33"/>
      <c r="X499" s="33"/>
      <c r="Y499" s="33"/>
      <c r="Z499" s="33"/>
      <c r="AA499" s="33"/>
      <c r="AB499" s="33"/>
      <c r="AC499" s="33"/>
      <c r="AD499" s="33"/>
      <c r="AE499" s="33"/>
      <c r="AT499" s="16" t="s">
        <v>143</v>
      </c>
      <c r="AU499" s="16" t="s">
        <v>83</v>
      </c>
    </row>
    <row r="500" spans="1:65" s="13" customFormat="1" ht="11.25">
      <c r="B500" s="209"/>
      <c r="C500" s="210"/>
      <c r="D500" s="203" t="s">
        <v>173</v>
      </c>
      <c r="E500" s="211" t="s">
        <v>1</v>
      </c>
      <c r="F500" s="212" t="s">
        <v>838</v>
      </c>
      <c r="G500" s="210"/>
      <c r="H500" s="213">
        <v>2649.7179999999998</v>
      </c>
      <c r="I500" s="214"/>
      <c r="J500" s="210"/>
      <c r="K500" s="210"/>
      <c r="L500" s="215"/>
      <c r="M500" s="216"/>
      <c r="N500" s="217"/>
      <c r="O500" s="217"/>
      <c r="P500" s="217"/>
      <c r="Q500" s="217"/>
      <c r="R500" s="217"/>
      <c r="S500" s="217"/>
      <c r="T500" s="218"/>
      <c r="AT500" s="219" t="s">
        <v>173</v>
      </c>
      <c r="AU500" s="219" t="s">
        <v>83</v>
      </c>
      <c r="AV500" s="13" t="s">
        <v>85</v>
      </c>
      <c r="AW500" s="13" t="s">
        <v>34</v>
      </c>
      <c r="AX500" s="13" t="s">
        <v>83</v>
      </c>
      <c r="AY500" s="219" t="s">
        <v>133</v>
      </c>
    </row>
    <row r="501" spans="1:65" s="2" customFormat="1" ht="33" customHeight="1">
      <c r="A501" s="33"/>
      <c r="B501" s="34"/>
      <c r="C501" s="190" t="s">
        <v>839</v>
      </c>
      <c r="D501" s="190" t="s">
        <v>136</v>
      </c>
      <c r="E501" s="191" t="s">
        <v>840</v>
      </c>
      <c r="F501" s="192" t="s">
        <v>841</v>
      </c>
      <c r="G501" s="193" t="s">
        <v>170</v>
      </c>
      <c r="H501" s="194">
        <v>207.79599999999999</v>
      </c>
      <c r="I501" s="195"/>
      <c r="J501" s="196">
        <f>ROUND(I501*H501,2)</f>
        <v>0</v>
      </c>
      <c r="K501" s="192" t="s">
        <v>140</v>
      </c>
      <c r="L501" s="38"/>
      <c r="M501" s="197" t="s">
        <v>1</v>
      </c>
      <c r="N501" s="198" t="s">
        <v>42</v>
      </c>
      <c r="O501" s="70"/>
      <c r="P501" s="199">
        <f>O501*H501</f>
        <v>0</v>
      </c>
      <c r="Q501" s="199">
        <v>0</v>
      </c>
      <c r="R501" s="199">
        <f>Q501*H501</f>
        <v>0</v>
      </c>
      <c r="S501" s="199">
        <v>0</v>
      </c>
      <c r="T501" s="200">
        <f>S501*H501</f>
        <v>0</v>
      </c>
      <c r="U501" s="33"/>
      <c r="V501" s="33"/>
      <c r="W501" s="33"/>
      <c r="X501" s="33"/>
      <c r="Y501" s="33"/>
      <c r="Z501" s="33"/>
      <c r="AA501" s="33"/>
      <c r="AB501" s="33"/>
      <c r="AC501" s="33"/>
      <c r="AD501" s="33"/>
      <c r="AE501" s="33"/>
      <c r="AR501" s="201" t="s">
        <v>801</v>
      </c>
      <c r="AT501" s="201" t="s">
        <v>136</v>
      </c>
      <c r="AU501" s="201" t="s">
        <v>83</v>
      </c>
      <c r="AY501" s="16" t="s">
        <v>133</v>
      </c>
      <c r="BE501" s="202">
        <f>IF(N501="základní",J501,0)</f>
        <v>0</v>
      </c>
      <c r="BF501" s="202">
        <f>IF(N501="snížená",J501,0)</f>
        <v>0</v>
      </c>
      <c r="BG501" s="202">
        <f>IF(N501="zákl. přenesená",J501,0)</f>
        <v>0</v>
      </c>
      <c r="BH501" s="202">
        <f>IF(N501="sníž. přenesená",J501,0)</f>
        <v>0</v>
      </c>
      <c r="BI501" s="202">
        <f>IF(N501="nulová",J501,0)</f>
        <v>0</v>
      </c>
      <c r="BJ501" s="16" t="s">
        <v>83</v>
      </c>
      <c r="BK501" s="202">
        <f>ROUND(I501*H501,2)</f>
        <v>0</v>
      </c>
      <c r="BL501" s="16" t="s">
        <v>801</v>
      </c>
      <c r="BM501" s="201" t="s">
        <v>842</v>
      </c>
    </row>
    <row r="502" spans="1:65" s="2" customFormat="1" ht="48.75">
      <c r="A502" s="33"/>
      <c r="B502" s="34"/>
      <c r="C502" s="35"/>
      <c r="D502" s="203" t="s">
        <v>143</v>
      </c>
      <c r="E502" s="35"/>
      <c r="F502" s="204" t="s">
        <v>843</v>
      </c>
      <c r="G502" s="35"/>
      <c r="H502" s="35"/>
      <c r="I502" s="205"/>
      <c r="J502" s="35"/>
      <c r="K502" s="35"/>
      <c r="L502" s="38"/>
      <c r="M502" s="206"/>
      <c r="N502" s="207"/>
      <c r="O502" s="70"/>
      <c r="P502" s="70"/>
      <c r="Q502" s="70"/>
      <c r="R502" s="70"/>
      <c r="S502" s="70"/>
      <c r="T502" s="71"/>
      <c r="U502" s="33"/>
      <c r="V502" s="33"/>
      <c r="W502" s="33"/>
      <c r="X502" s="33"/>
      <c r="Y502" s="33"/>
      <c r="Z502" s="33"/>
      <c r="AA502" s="33"/>
      <c r="AB502" s="33"/>
      <c r="AC502" s="33"/>
      <c r="AD502" s="33"/>
      <c r="AE502" s="33"/>
      <c r="AT502" s="16" t="s">
        <v>143</v>
      </c>
      <c r="AU502" s="16" t="s">
        <v>83</v>
      </c>
    </row>
    <row r="503" spans="1:65" s="13" customFormat="1" ht="11.25">
      <c r="B503" s="209"/>
      <c r="C503" s="210"/>
      <c r="D503" s="203" t="s">
        <v>173</v>
      </c>
      <c r="E503" s="211" t="s">
        <v>1</v>
      </c>
      <c r="F503" s="212" t="s">
        <v>844</v>
      </c>
      <c r="G503" s="210"/>
      <c r="H503" s="213">
        <v>207.79599999999999</v>
      </c>
      <c r="I503" s="214"/>
      <c r="J503" s="210"/>
      <c r="K503" s="210"/>
      <c r="L503" s="215"/>
      <c r="M503" s="216"/>
      <c r="N503" s="217"/>
      <c r="O503" s="217"/>
      <c r="P503" s="217"/>
      <c r="Q503" s="217"/>
      <c r="R503" s="217"/>
      <c r="S503" s="217"/>
      <c r="T503" s="218"/>
      <c r="AT503" s="219" t="s">
        <v>173</v>
      </c>
      <c r="AU503" s="219" t="s">
        <v>83</v>
      </c>
      <c r="AV503" s="13" t="s">
        <v>85</v>
      </c>
      <c r="AW503" s="13" t="s">
        <v>34</v>
      </c>
      <c r="AX503" s="13" t="s">
        <v>83</v>
      </c>
      <c r="AY503" s="219" t="s">
        <v>133</v>
      </c>
    </row>
    <row r="504" spans="1:65" s="2" customFormat="1" ht="33" customHeight="1">
      <c r="A504" s="33"/>
      <c r="B504" s="34"/>
      <c r="C504" s="190" t="s">
        <v>845</v>
      </c>
      <c r="D504" s="190" t="s">
        <v>136</v>
      </c>
      <c r="E504" s="191" t="s">
        <v>846</v>
      </c>
      <c r="F504" s="192" t="s">
        <v>847</v>
      </c>
      <c r="G504" s="193" t="s">
        <v>170</v>
      </c>
      <c r="H504" s="194">
        <v>29.634</v>
      </c>
      <c r="I504" s="195"/>
      <c r="J504" s="196">
        <f>ROUND(I504*H504,2)</f>
        <v>0</v>
      </c>
      <c r="K504" s="192" t="s">
        <v>140</v>
      </c>
      <c r="L504" s="38"/>
      <c r="M504" s="197" t="s">
        <v>1</v>
      </c>
      <c r="N504" s="198" t="s">
        <v>42</v>
      </c>
      <c r="O504" s="70"/>
      <c r="P504" s="199">
        <f>O504*H504</f>
        <v>0</v>
      </c>
      <c r="Q504" s="199">
        <v>0</v>
      </c>
      <c r="R504" s="199">
        <f>Q504*H504</f>
        <v>0</v>
      </c>
      <c r="S504" s="199">
        <v>0</v>
      </c>
      <c r="T504" s="200">
        <f>S504*H504</f>
        <v>0</v>
      </c>
      <c r="U504" s="33"/>
      <c r="V504" s="33"/>
      <c r="W504" s="33"/>
      <c r="X504" s="33"/>
      <c r="Y504" s="33"/>
      <c r="Z504" s="33"/>
      <c r="AA504" s="33"/>
      <c r="AB504" s="33"/>
      <c r="AC504" s="33"/>
      <c r="AD504" s="33"/>
      <c r="AE504" s="33"/>
      <c r="AR504" s="201" t="s">
        <v>801</v>
      </c>
      <c r="AT504" s="201" t="s">
        <v>136</v>
      </c>
      <c r="AU504" s="201" t="s">
        <v>83</v>
      </c>
      <c r="AY504" s="16" t="s">
        <v>133</v>
      </c>
      <c r="BE504" s="202">
        <f>IF(N504="základní",J504,0)</f>
        <v>0</v>
      </c>
      <c r="BF504" s="202">
        <f>IF(N504="snížená",J504,0)</f>
        <v>0</v>
      </c>
      <c r="BG504" s="202">
        <f>IF(N504="zákl. přenesená",J504,0)</f>
        <v>0</v>
      </c>
      <c r="BH504" s="202">
        <f>IF(N504="sníž. přenesená",J504,0)</f>
        <v>0</v>
      </c>
      <c r="BI504" s="202">
        <f>IF(N504="nulová",J504,0)</f>
        <v>0</v>
      </c>
      <c r="BJ504" s="16" t="s">
        <v>83</v>
      </c>
      <c r="BK504" s="202">
        <f>ROUND(I504*H504,2)</f>
        <v>0</v>
      </c>
      <c r="BL504" s="16" t="s">
        <v>801</v>
      </c>
      <c r="BM504" s="201" t="s">
        <v>848</v>
      </c>
    </row>
    <row r="505" spans="1:65" s="2" customFormat="1" ht="48.75">
      <c r="A505" s="33"/>
      <c r="B505" s="34"/>
      <c r="C505" s="35"/>
      <c r="D505" s="203" t="s">
        <v>143</v>
      </c>
      <c r="E505" s="35"/>
      <c r="F505" s="204" t="s">
        <v>849</v>
      </c>
      <c r="G505" s="35"/>
      <c r="H505" s="35"/>
      <c r="I505" s="205"/>
      <c r="J505" s="35"/>
      <c r="K505" s="35"/>
      <c r="L505" s="38"/>
      <c r="M505" s="206"/>
      <c r="N505" s="207"/>
      <c r="O505" s="70"/>
      <c r="P505" s="70"/>
      <c r="Q505" s="70"/>
      <c r="R505" s="70"/>
      <c r="S505" s="70"/>
      <c r="T505" s="71"/>
      <c r="U505" s="33"/>
      <c r="V505" s="33"/>
      <c r="W505" s="33"/>
      <c r="X505" s="33"/>
      <c r="Y505" s="33"/>
      <c r="Z505" s="33"/>
      <c r="AA505" s="33"/>
      <c r="AB505" s="33"/>
      <c r="AC505" s="33"/>
      <c r="AD505" s="33"/>
      <c r="AE505" s="33"/>
      <c r="AT505" s="16" t="s">
        <v>143</v>
      </c>
      <c r="AU505" s="16" t="s">
        <v>83</v>
      </c>
    </row>
    <row r="506" spans="1:65" s="13" customFormat="1" ht="11.25">
      <c r="B506" s="209"/>
      <c r="C506" s="210"/>
      <c r="D506" s="203" t="s">
        <v>173</v>
      </c>
      <c r="E506" s="211" t="s">
        <v>1</v>
      </c>
      <c r="F506" s="212" t="s">
        <v>850</v>
      </c>
      <c r="G506" s="210"/>
      <c r="H506" s="213">
        <v>29.634</v>
      </c>
      <c r="I506" s="214"/>
      <c r="J506" s="210"/>
      <c r="K506" s="210"/>
      <c r="L506" s="215"/>
      <c r="M506" s="216"/>
      <c r="N506" s="217"/>
      <c r="O506" s="217"/>
      <c r="P506" s="217"/>
      <c r="Q506" s="217"/>
      <c r="R506" s="217"/>
      <c r="S506" s="217"/>
      <c r="T506" s="218"/>
      <c r="AT506" s="219" t="s">
        <v>173</v>
      </c>
      <c r="AU506" s="219" t="s">
        <v>83</v>
      </c>
      <c r="AV506" s="13" t="s">
        <v>85</v>
      </c>
      <c r="AW506" s="13" t="s">
        <v>34</v>
      </c>
      <c r="AX506" s="13" t="s">
        <v>83</v>
      </c>
      <c r="AY506" s="219" t="s">
        <v>133</v>
      </c>
    </row>
    <row r="507" spans="1:65" s="2" customFormat="1" ht="33" customHeight="1">
      <c r="A507" s="33"/>
      <c r="B507" s="34"/>
      <c r="C507" s="190" t="s">
        <v>851</v>
      </c>
      <c r="D507" s="190" t="s">
        <v>136</v>
      </c>
      <c r="E507" s="191" t="s">
        <v>852</v>
      </c>
      <c r="F507" s="192" t="s">
        <v>853</v>
      </c>
      <c r="G507" s="193" t="s">
        <v>170</v>
      </c>
      <c r="H507" s="194">
        <v>70.960999999999999</v>
      </c>
      <c r="I507" s="195"/>
      <c r="J507" s="196">
        <f>ROUND(I507*H507,2)</f>
        <v>0</v>
      </c>
      <c r="K507" s="192" t="s">
        <v>140</v>
      </c>
      <c r="L507" s="38"/>
      <c r="M507" s="197" t="s">
        <v>1</v>
      </c>
      <c r="N507" s="198" t="s">
        <v>42</v>
      </c>
      <c r="O507" s="70"/>
      <c r="P507" s="199">
        <f>O507*H507</f>
        <v>0</v>
      </c>
      <c r="Q507" s="199">
        <v>0</v>
      </c>
      <c r="R507" s="199">
        <f>Q507*H507</f>
        <v>0</v>
      </c>
      <c r="S507" s="199">
        <v>0</v>
      </c>
      <c r="T507" s="200">
        <f>S507*H507</f>
        <v>0</v>
      </c>
      <c r="U507" s="33"/>
      <c r="V507" s="33"/>
      <c r="W507" s="33"/>
      <c r="X507" s="33"/>
      <c r="Y507" s="33"/>
      <c r="Z507" s="33"/>
      <c r="AA507" s="33"/>
      <c r="AB507" s="33"/>
      <c r="AC507" s="33"/>
      <c r="AD507" s="33"/>
      <c r="AE507" s="33"/>
      <c r="AR507" s="201" t="s">
        <v>801</v>
      </c>
      <c r="AT507" s="201" t="s">
        <v>136</v>
      </c>
      <c r="AU507" s="201" t="s">
        <v>83</v>
      </c>
      <c r="AY507" s="16" t="s">
        <v>133</v>
      </c>
      <c r="BE507" s="202">
        <f>IF(N507="základní",J507,0)</f>
        <v>0</v>
      </c>
      <c r="BF507" s="202">
        <f>IF(N507="snížená",J507,0)</f>
        <v>0</v>
      </c>
      <c r="BG507" s="202">
        <f>IF(N507="zákl. přenesená",J507,0)</f>
        <v>0</v>
      </c>
      <c r="BH507" s="202">
        <f>IF(N507="sníž. přenesená",J507,0)</f>
        <v>0</v>
      </c>
      <c r="BI507" s="202">
        <f>IF(N507="nulová",J507,0)</f>
        <v>0</v>
      </c>
      <c r="BJ507" s="16" t="s">
        <v>83</v>
      </c>
      <c r="BK507" s="202">
        <f>ROUND(I507*H507,2)</f>
        <v>0</v>
      </c>
      <c r="BL507" s="16" t="s">
        <v>801</v>
      </c>
      <c r="BM507" s="201" t="s">
        <v>854</v>
      </c>
    </row>
    <row r="508" spans="1:65" s="2" customFormat="1" ht="48.75">
      <c r="A508" s="33"/>
      <c r="B508" s="34"/>
      <c r="C508" s="35"/>
      <c r="D508" s="203" t="s">
        <v>143</v>
      </c>
      <c r="E508" s="35"/>
      <c r="F508" s="204" t="s">
        <v>855</v>
      </c>
      <c r="G508" s="35"/>
      <c r="H508" s="35"/>
      <c r="I508" s="205"/>
      <c r="J508" s="35"/>
      <c r="K508" s="35"/>
      <c r="L508" s="38"/>
      <c r="M508" s="206"/>
      <c r="N508" s="207"/>
      <c r="O508" s="70"/>
      <c r="P508" s="70"/>
      <c r="Q508" s="70"/>
      <c r="R508" s="70"/>
      <c r="S508" s="70"/>
      <c r="T508" s="71"/>
      <c r="U508" s="33"/>
      <c r="V508" s="33"/>
      <c r="W508" s="33"/>
      <c r="X508" s="33"/>
      <c r="Y508" s="33"/>
      <c r="Z508" s="33"/>
      <c r="AA508" s="33"/>
      <c r="AB508" s="33"/>
      <c r="AC508" s="33"/>
      <c r="AD508" s="33"/>
      <c r="AE508" s="33"/>
      <c r="AT508" s="16" t="s">
        <v>143</v>
      </c>
      <c r="AU508" s="16" t="s">
        <v>83</v>
      </c>
    </row>
    <row r="509" spans="1:65" s="13" customFormat="1" ht="11.25">
      <c r="B509" s="209"/>
      <c r="C509" s="210"/>
      <c r="D509" s="203" t="s">
        <v>173</v>
      </c>
      <c r="E509" s="211" t="s">
        <v>1</v>
      </c>
      <c r="F509" s="212" t="s">
        <v>856</v>
      </c>
      <c r="G509" s="210"/>
      <c r="H509" s="213">
        <v>70.960999999999999</v>
      </c>
      <c r="I509" s="214"/>
      <c r="J509" s="210"/>
      <c r="K509" s="210"/>
      <c r="L509" s="215"/>
      <c r="M509" s="216"/>
      <c r="N509" s="217"/>
      <c r="O509" s="217"/>
      <c r="P509" s="217"/>
      <c r="Q509" s="217"/>
      <c r="R509" s="217"/>
      <c r="S509" s="217"/>
      <c r="T509" s="218"/>
      <c r="AT509" s="219" t="s">
        <v>173</v>
      </c>
      <c r="AU509" s="219" t="s">
        <v>83</v>
      </c>
      <c r="AV509" s="13" t="s">
        <v>85</v>
      </c>
      <c r="AW509" s="13" t="s">
        <v>34</v>
      </c>
      <c r="AX509" s="13" t="s">
        <v>83</v>
      </c>
      <c r="AY509" s="219" t="s">
        <v>133</v>
      </c>
    </row>
    <row r="510" spans="1:65" s="2" customFormat="1" ht="33" customHeight="1">
      <c r="A510" s="33"/>
      <c r="B510" s="34"/>
      <c r="C510" s="190" t="s">
        <v>857</v>
      </c>
      <c r="D510" s="190" t="s">
        <v>136</v>
      </c>
      <c r="E510" s="191" t="s">
        <v>858</v>
      </c>
      <c r="F510" s="192" t="s">
        <v>859</v>
      </c>
      <c r="G510" s="193" t="s">
        <v>170</v>
      </c>
      <c r="H510" s="194">
        <v>15.071999999999999</v>
      </c>
      <c r="I510" s="195"/>
      <c r="J510" s="196">
        <f>ROUND(I510*H510,2)</f>
        <v>0</v>
      </c>
      <c r="K510" s="192" t="s">
        <v>140</v>
      </c>
      <c r="L510" s="38"/>
      <c r="M510" s="197" t="s">
        <v>1</v>
      </c>
      <c r="N510" s="198" t="s">
        <v>42</v>
      </c>
      <c r="O510" s="70"/>
      <c r="P510" s="199">
        <f>O510*H510</f>
        <v>0</v>
      </c>
      <c r="Q510" s="199">
        <v>0</v>
      </c>
      <c r="R510" s="199">
        <f>Q510*H510</f>
        <v>0</v>
      </c>
      <c r="S510" s="199">
        <v>0</v>
      </c>
      <c r="T510" s="200">
        <f>S510*H510</f>
        <v>0</v>
      </c>
      <c r="U510" s="33"/>
      <c r="V510" s="33"/>
      <c r="W510" s="33"/>
      <c r="X510" s="33"/>
      <c r="Y510" s="33"/>
      <c r="Z510" s="33"/>
      <c r="AA510" s="33"/>
      <c r="AB510" s="33"/>
      <c r="AC510" s="33"/>
      <c r="AD510" s="33"/>
      <c r="AE510" s="33"/>
      <c r="AR510" s="201" t="s">
        <v>801</v>
      </c>
      <c r="AT510" s="201" t="s">
        <v>136</v>
      </c>
      <c r="AU510" s="201" t="s">
        <v>83</v>
      </c>
      <c r="AY510" s="16" t="s">
        <v>133</v>
      </c>
      <c r="BE510" s="202">
        <f>IF(N510="základní",J510,0)</f>
        <v>0</v>
      </c>
      <c r="BF510" s="202">
        <f>IF(N510="snížená",J510,0)</f>
        <v>0</v>
      </c>
      <c r="BG510" s="202">
        <f>IF(N510="zákl. přenesená",J510,0)</f>
        <v>0</v>
      </c>
      <c r="BH510" s="202">
        <f>IF(N510="sníž. přenesená",J510,0)</f>
        <v>0</v>
      </c>
      <c r="BI510" s="202">
        <f>IF(N510="nulová",J510,0)</f>
        <v>0</v>
      </c>
      <c r="BJ510" s="16" t="s">
        <v>83</v>
      </c>
      <c r="BK510" s="202">
        <f>ROUND(I510*H510,2)</f>
        <v>0</v>
      </c>
      <c r="BL510" s="16" t="s">
        <v>801</v>
      </c>
      <c r="BM510" s="201" t="s">
        <v>860</v>
      </c>
    </row>
    <row r="511" spans="1:65" s="2" customFormat="1" ht="48.75">
      <c r="A511" s="33"/>
      <c r="B511" s="34"/>
      <c r="C511" s="35"/>
      <c r="D511" s="203" t="s">
        <v>143</v>
      </c>
      <c r="E511" s="35"/>
      <c r="F511" s="204" t="s">
        <v>861</v>
      </c>
      <c r="G511" s="35"/>
      <c r="H511" s="35"/>
      <c r="I511" s="205"/>
      <c r="J511" s="35"/>
      <c r="K511" s="35"/>
      <c r="L511" s="38"/>
      <c r="M511" s="206"/>
      <c r="N511" s="207"/>
      <c r="O511" s="70"/>
      <c r="P511" s="70"/>
      <c r="Q511" s="70"/>
      <c r="R511" s="70"/>
      <c r="S511" s="70"/>
      <c r="T511" s="71"/>
      <c r="U511" s="33"/>
      <c r="V511" s="33"/>
      <c r="W511" s="33"/>
      <c r="X511" s="33"/>
      <c r="Y511" s="33"/>
      <c r="Z511" s="33"/>
      <c r="AA511" s="33"/>
      <c r="AB511" s="33"/>
      <c r="AC511" s="33"/>
      <c r="AD511" s="33"/>
      <c r="AE511" s="33"/>
      <c r="AT511" s="16" t="s">
        <v>143</v>
      </c>
      <c r="AU511" s="16" t="s">
        <v>83</v>
      </c>
    </row>
    <row r="512" spans="1:65" s="13" customFormat="1" ht="11.25">
      <c r="B512" s="209"/>
      <c r="C512" s="210"/>
      <c r="D512" s="203" t="s">
        <v>173</v>
      </c>
      <c r="E512" s="211" t="s">
        <v>1</v>
      </c>
      <c r="F512" s="212" t="s">
        <v>862</v>
      </c>
      <c r="G512" s="210"/>
      <c r="H512" s="213">
        <v>15.071999999999999</v>
      </c>
      <c r="I512" s="214"/>
      <c r="J512" s="210"/>
      <c r="K512" s="210"/>
      <c r="L512" s="215"/>
      <c r="M512" s="216"/>
      <c r="N512" s="217"/>
      <c r="O512" s="217"/>
      <c r="P512" s="217"/>
      <c r="Q512" s="217"/>
      <c r="R512" s="217"/>
      <c r="S512" s="217"/>
      <c r="T512" s="218"/>
      <c r="AT512" s="219" t="s">
        <v>173</v>
      </c>
      <c r="AU512" s="219" t="s">
        <v>83</v>
      </c>
      <c r="AV512" s="13" t="s">
        <v>85</v>
      </c>
      <c r="AW512" s="13" t="s">
        <v>34</v>
      </c>
      <c r="AX512" s="13" t="s">
        <v>83</v>
      </c>
      <c r="AY512" s="219" t="s">
        <v>133</v>
      </c>
    </row>
    <row r="513" spans="1:65" s="2" customFormat="1" ht="24">
      <c r="A513" s="33"/>
      <c r="B513" s="34"/>
      <c r="C513" s="190" t="s">
        <v>863</v>
      </c>
      <c r="D513" s="190" t="s">
        <v>136</v>
      </c>
      <c r="E513" s="191" t="s">
        <v>864</v>
      </c>
      <c r="F513" s="192" t="s">
        <v>865</v>
      </c>
      <c r="G513" s="193" t="s">
        <v>170</v>
      </c>
      <c r="H513" s="194">
        <v>2343.5650000000001</v>
      </c>
      <c r="I513" s="195"/>
      <c r="J513" s="196">
        <f>ROUND(I513*H513,2)</f>
        <v>0</v>
      </c>
      <c r="K513" s="192" t="s">
        <v>140</v>
      </c>
      <c r="L513" s="38"/>
      <c r="M513" s="197" t="s">
        <v>1</v>
      </c>
      <c r="N513" s="198" t="s">
        <v>42</v>
      </c>
      <c r="O513" s="70"/>
      <c r="P513" s="199">
        <f>O513*H513</f>
        <v>0</v>
      </c>
      <c r="Q513" s="199">
        <v>0</v>
      </c>
      <c r="R513" s="199">
        <f>Q513*H513</f>
        <v>0</v>
      </c>
      <c r="S513" s="199">
        <v>0</v>
      </c>
      <c r="T513" s="200">
        <f>S513*H513</f>
        <v>0</v>
      </c>
      <c r="U513" s="33"/>
      <c r="V513" s="33"/>
      <c r="W513" s="33"/>
      <c r="X513" s="33"/>
      <c r="Y513" s="33"/>
      <c r="Z513" s="33"/>
      <c r="AA513" s="33"/>
      <c r="AB513" s="33"/>
      <c r="AC513" s="33"/>
      <c r="AD513" s="33"/>
      <c r="AE513" s="33"/>
      <c r="AR513" s="201" t="s">
        <v>801</v>
      </c>
      <c r="AT513" s="201" t="s">
        <v>136</v>
      </c>
      <c r="AU513" s="201" t="s">
        <v>83</v>
      </c>
      <c r="AY513" s="16" t="s">
        <v>133</v>
      </c>
      <c r="BE513" s="202">
        <f>IF(N513="základní",J513,0)</f>
        <v>0</v>
      </c>
      <c r="BF513" s="202">
        <f>IF(N513="snížená",J513,0)</f>
        <v>0</v>
      </c>
      <c r="BG513" s="202">
        <f>IF(N513="zákl. přenesená",J513,0)</f>
        <v>0</v>
      </c>
      <c r="BH513" s="202">
        <f>IF(N513="sníž. přenesená",J513,0)</f>
        <v>0</v>
      </c>
      <c r="BI513" s="202">
        <f>IF(N513="nulová",J513,0)</f>
        <v>0</v>
      </c>
      <c r="BJ513" s="16" t="s">
        <v>83</v>
      </c>
      <c r="BK513" s="202">
        <f>ROUND(I513*H513,2)</f>
        <v>0</v>
      </c>
      <c r="BL513" s="16" t="s">
        <v>801</v>
      </c>
      <c r="BM513" s="201" t="s">
        <v>866</v>
      </c>
    </row>
    <row r="514" spans="1:65" s="2" customFormat="1" ht="48.75">
      <c r="A514" s="33"/>
      <c r="B514" s="34"/>
      <c r="C514" s="35"/>
      <c r="D514" s="203" t="s">
        <v>143</v>
      </c>
      <c r="E514" s="35"/>
      <c r="F514" s="204" t="s">
        <v>867</v>
      </c>
      <c r="G514" s="35"/>
      <c r="H514" s="35"/>
      <c r="I514" s="205"/>
      <c r="J514" s="35"/>
      <c r="K514" s="35"/>
      <c r="L514" s="38"/>
      <c r="M514" s="206"/>
      <c r="N514" s="207"/>
      <c r="O514" s="70"/>
      <c r="P514" s="70"/>
      <c r="Q514" s="70"/>
      <c r="R514" s="70"/>
      <c r="S514" s="70"/>
      <c r="T514" s="71"/>
      <c r="U514" s="33"/>
      <c r="V514" s="33"/>
      <c r="W514" s="33"/>
      <c r="X514" s="33"/>
      <c r="Y514" s="33"/>
      <c r="Z514" s="33"/>
      <c r="AA514" s="33"/>
      <c r="AB514" s="33"/>
      <c r="AC514" s="33"/>
      <c r="AD514" s="33"/>
      <c r="AE514" s="33"/>
      <c r="AT514" s="16" t="s">
        <v>143</v>
      </c>
      <c r="AU514" s="16" t="s">
        <v>83</v>
      </c>
    </row>
    <row r="515" spans="1:65" s="13" customFormat="1" ht="11.25">
      <c r="B515" s="209"/>
      <c r="C515" s="210"/>
      <c r="D515" s="203" t="s">
        <v>173</v>
      </c>
      <c r="E515" s="211" t="s">
        <v>1</v>
      </c>
      <c r="F515" s="212" t="s">
        <v>868</v>
      </c>
      <c r="G515" s="210"/>
      <c r="H515" s="213">
        <v>2343.5650000000001</v>
      </c>
      <c r="I515" s="214"/>
      <c r="J515" s="210"/>
      <c r="K515" s="210"/>
      <c r="L515" s="215"/>
      <c r="M515" s="216"/>
      <c r="N515" s="217"/>
      <c r="O515" s="217"/>
      <c r="P515" s="217"/>
      <c r="Q515" s="217"/>
      <c r="R515" s="217"/>
      <c r="S515" s="217"/>
      <c r="T515" s="218"/>
      <c r="AT515" s="219" t="s">
        <v>173</v>
      </c>
      <c r="AU515" s="219" t="s">
        <v>83</v>
      </c>
      <c r="AV515" s="13" t="s">
        <v>85</v>
      </c>
      <c r="AW515" s="13" t="s">
        <v>34</v>
      </c>
      <c r="AX515" s="13" t="s">
        <v>83</v>
      </c>
      <c r="AY515" s="219" t="s">
        <v>133</v>
      </c>
    </row>
    <row r="516" spans="1:65" s="2" customFormat="1" ht="24">
      <c r="A516" s="33"/>
      <c r="B516" s="34"/>
      <c r="C516" s="190" t="s">
        <v>869</v>
      </c>
      <c r="D516" s="190" t="s">
        <v>136</v>
      </c>
      <c r="E516" s="191" t="s">
        <v>870</v>
      </c>
      <c r="F516" s="192" t="s">
        <v>871</v>
      </c>
      <c r="G516" s="193" t="s">
        <v>170</v>
      </c>
      <c r="H516" s="194">
        <v>7.6379999999999999</v>
      </c>
      <c r="I516" s="195"/>
      <c r="J516" s="196">
        <f>ROUND(I516*H516,2)</f>
        <v>0</v>
      </c>
      <c r="K516" s="192" t="s">
        <v>140</v>
      </c>
      <c r="L516" s="38"/>
      <c r="M516" s="197" t="s">
        <v>1</v>
      </c>
      <c r="N516" s="198" t="s">
        <v>42</v>
      </c>
      <c r="O516" s="70"/>
      <c r="P516" s="199">
        <f>O516*H516</f>
        <v>0</v>
      </c>
      <c r="Q516" s="199">
        <v>0</v>
      </c>
      <c r="R516" s="199">
        <f>Q516*H516</f>
        <v>0</v>
      </c>
      <c r="S516" s="199">
        <v>0</v>
      </c>
      <c r="T516" s="200">
        <f>S516*H516</f>
        <v>0</v>
      </c>
      <c r="U516" s="33"/>
      <c r="V516" s="33"/>
      <c r="W516" s="33"/>
      <c r="X516" s="33"/>
      <c r="Y516" s="33"/>
      <c r="Z516" s="33"/>
      <c r="AA516" s="33"/>
      <c r="AB516" s="33"/>
      <c r="AC516" s="33"/>
      <c r="AD516" s="33"/>
      <c r="AE516" s="33"/>
      <c r="AR516" s="201" t="s">
        <v>801</v>
      </c>
      <c r="AT516" s="201" t="s">
        <v>136</v>
      </c>
      <c r="AU516" s="201" t="s">
        <v>83</v>
      </c>
      <c r="AY516" s="16" t="s">
        <v>133</v>
      </c>
      <c r="BE516" s="202">
        <f>IF(N516="základní",J516,0)</f>
        <v>0</v>
      </c>
      <c r="BF516" s="202">
        <f>IF(N516="snížená",J516,0)</f>
        <v>0</v>
      </c>
      <c r="BG516" s="202">
        <f>IF(N516="zákl. přenesená",J516,0)</f>
        <v>0</v>
      </c>
      <c r="BH516" s="202">
        <f>IF(N516="sníž. přenesená",J516,0)</f>
        <v>0</v>
      </c>
      <c r="BI516" s="202">
        <f>IF(N516="nulová",J516,0)</f>
        <v>0</v>
      </c>
      <c r="BJ516" s="16" t="s">
        <v>83</v>
      </c>
      <c r="BK516" s="202">
        <f>ROUND(I516*H516,2)</f>
        <v>0</v>
      </c>
      <c r="BL516" s="16" t="s">
        <v>801</v>
      </c>
      <c r="BM516" s="201" t="s">
        <v>872</v>
      </c>
    </row>
    <row r="517" spans="1:65" s="2" customFormat="1" ht="48.75">
      <c r="A517" s="33"/>
      <c r="B517" s="34"/>
      <c r="C517" s="35"/>
      <c r="D517" s="203" t="s">
        <v>143</v>
      </c>
      <c r="E517" s="35"/>
      <c r="F517" s="204" t="s">
        <v>873</v>
      </c>
      <c r="G517" s="35"/>
      <c r="H517" s="35"/>
      <c r="I517" s="205"/>
      <c r="J517" s="35"/>
      <c r="K517" s="35"/>
      <c r="L517" s="38"/>
      <c r="M517" s="206"/>
      <c r="N517" s="207"/>
      <c r="O517" s="70"/>
      <c r="P517" s="70"/>
      <c r="Q517" s="70"/>
      <c r="R517" s="70"/>
      <c r="S517" s="70"/>
      <c r="T517" s="71"/>
      <c r="U517" s="33"/>
      <c r="V517" s="33"/>
      <c r="W517" s="33"/>
      <c r="X517" s="33"/>
      <c r="Y517" s="33"/>
      <c r="Z517" s="33"/>
      <c r="AA517" s="33"/>
      <c r="AB517" s="33"/>
      <c r="AC517" s="33"/>
      <c r="AD517" s="33"/>
      <c r="AE517" s="33"/>
      <c r="AT517" s="16" t="s">
        <v>143</v>
      </c>
      <c r="AU517" s="16" t="s">
        <v>83</v>
      </c>
    </row>
    <row r="518" spans="1:65" s="13" customFormat="1" ht="11.25">
      <c r="B518" s="209"/>
      <c r="C518" s="210"/>
      <c r="D518" s="203" t="s">
        <v>173</v>
      </c>
      <c r="E518" s="211" t="s">
        <v>1</v>
      </c>
      <c r="F518" s="212" t="s">
        <v>874</v>
      </c>
      <c r="G518" s="210"/>
      <c r="H518" s="213">
        <v>7.6379999999999999</v>
      </c>
      <c r="I518" s="214"/>
      <c r="J518" s="210"/>
      <c r="K518" s="210"/>
      <c r="L518" s="215"/>
      <c r="M518" s="216"/>
      <c r="N518" s="217"/>
      <c r="O518" s="217"/>
      <c r="P518" s="217"/>
      <c r="Q518" s="217"/>
      <c r="R518" s="217"/>
      <c r="S518" s="217"/>
      <c r="T518" s="218"/>
      <c r="AT518" s="219" t="s">
        <v>173</v>
      </c>
      <c r="AU518" s="219" t="s">
        <v>83</v>
      </c>
      <c r="AV518" s="13" t="s">
        <v>85</v>
      </c>
      <c r="AW518" s="13" t="s">
        <v>34</v>
      </c>
      <c r="AX518" s="13" t="s">
        <v>83</v>
      </c>
      <c r="AY518" s="219" t="s">
        <v>133</v>
      </c>
    </row>
    <row r="519" spans="1:65" s="2" customFormat="1" ht="24">
      <c r="A519" s="33"/>
      <c r="B519" s="34"/>
      <c r="C519" s="190" t="s">
        <v>875</v>
      </c>
      <c r="D519" s="190" t="s">
        <v>136</v>
      </c>
      <c r="E519" s="191" t="s">
        <v>876</v>
      </c>
      <c r="F519" s="192" t="s">
        <v>877</v>
      </c>
      <c r="G519" s="193" t="s">
        <v>170</v>
      </c>
      <c r="H519" s="194">
        <v>16.196999999999999</v>
      </c>
      <c r="I519" s="195"/>
      <c r="J519" s="196">
        <f>ROUND(I519*H519,2)</f>
        <v>0</v>
      </c>
      <c r="K519" s="192" t="s">
        <v>140</v>
      </c>
      <c r="L519" s="38"/>
      <c r="M519" s="197" t="s">
        <v>1</v>
      </c>
      <c r="N519" s="198" t="s">
        <v>42</v>
      </c>
      <c r="O519" s="70"/>
      <c r="P519" s="199">
        <f>O519*H519</f>
        <v>0</v>
      </c>
      <c r="Q519" s="199">
        <v>0</v>
      </c>
      <c r="R519" s="199">
        <f>Q519*H519</f>
        <v>0</v>
      </c>
      <c r="S519" s="199">
        <v>0</v>
      </c>
      <c r="T519" s="200">
        <f>S519*H519</f>
        <v>0</v>
      </c>
      <c r="U519" s="33"/>
      <c r="V519" s="33"/>
      <c r="W519" s="33"/>
      <c r="X519" s="33"/>
      <c r="Y519" s="33"/>
      <c r="Z519" s="33"/>
      <c r="AA519" s="33"/>
      <c r="AB519" s="33"/>
      <c r="AC519" s="33"/>
      <c r="AD519" s="33"/>
      <c r="AE519" s="33"/>
      <c r="AR519" s="201" t="s">
        <v>801</v>
      </c>
      <c r="AT519" s="201" t="s">
        <v>136</v>
      </c>
      <c r="AU519" s="201" t="s">
        <v>83</v>
      </c>
      <c r="AY519" s="16" t="s">
        <v>133</v>
      </c>
      <c r="BE519" s="202">
        <f>IF(N519="základní",J519,0)</f>
        <v>0</v>
      </c>
      <c r="BF519" s="202">
        <f>IF(N519="snížená",J519,0)</f>
        <v>0</v>
      </c>
      <c r="BG519" s="202">
        <f>IF(N519="zákl. přenesená",J519,0)</f>
        <v>0</v>
      </c>
      <c r="BH519" s="202">
        <f>IF(N519="sníž. přenesená",J519,0)</f>
        <v>0</v>
      </c>
      <c r="BI519" s="202">
        <f>IF(N519="nulová",J519,0)</f>
        <v>0</v>
      </c>
      <c r="BJ519" s="16" t="s">
        <v>83</v>
      </c>
      <c r="BK519" s="202">
        <f>ROUND(I519*H519,2)</f>
        <v>0</v>
      </c>
      <c r="BL519" s="16" t="s">
        <v>801</v>
      </c>
      <c r="BM519" s="201" t="s">
        <v>878</v>
      </c>
    </row>
    <row r="520" spans="1:65" s="2" customFormat="1" ht="48.75">
      <c r="A520" s="33"/>
      <c r="B520" s="34"/>
      <c r="C520" s="35"/>
      <c r="D520" s="203" t="s">
        <v>143</v>
      </c>
      <c r="E520" s="35"/>
      <c r="F520" s="204" t="s">
        <v>879</v>
      </c>
      <c r="G520" s="35"/>
      <c r="H520" s="35"/>
      <c r="I520" s="205"/>
      <c r="J520" s="35"/>
      <c r="K520" s="35"/>
      <c r="L520" s="38"/>
      <c r="M520" s="206"/>
      <c r="N520" s="207"/>
      <c r="O520" s="70"/>
      <c r="P520" s="70"/>
      <c r="Q520" s="70"/>
      <c r="R520" s="70"/>
      <c r="S520" s="70"/>
      <c r="T520" s="71"/>
      <c r="U520" s="33"/>
      <c r="V520" s="33"/>
      <c r="W520" s="33"/>
      <c r="X520" s="33"/>
      <c r="Y520" s="33"/>
      <c r="Z520" s="33"/>
      <c r="AA520" s="33"/>
      <c r="AB520" s="33"/>
      <c r="AC520" s="33"/>
      <c r="AD520" s="33"/>
      <c r="AE520" s="33"/>
      <c r="AT520" s="16" t="s">
        <v>143</v>
      </c>
      <c r="AU520" s="16" t="s">
        <v>83</v>
      </c>
    </row>
    <row r="521" spans="1:65" s="13" customFormat="1" ht="11.25">
      <c r="B521" s="209"/>
      <c r="C521" s="210"/>
      <c r="D521" s="203" t="s">
        <v>173</v>
      </c>
      <c r="E521" s="211" t="s">
        <v>1</v>
      </c>
      <c r="F521" s="212" t="s">
        <v>880</v>
      </c>
      <c r="G521" s="210"/>
      <c r="H521" s="213">
        <v>16.196999999999999</v>
      </c>
      <c r="I521" s="214"/>
      <c r="J521" s="210"/>
      <c r="K521" s="210"/>
      <c r="L521" s="215"/>
      <c r="M521" s="216"/>
      <c r="N521" s="217"/>
      <c r="O521" s="217"/>
      <c r="P521" s="217"/>
      <c r="Q521" s="217"/>
      <c r="R521" s="217"/>
      <c r="S521" s="217"/>
      <c r="T521" s="218"/>
      <c r="AT521" s="219" t="s">
        <v>173</v>
      </c>
      <c r="AU521" s="219" t="s">
        <v>83</v>
      </c>
      <c r="AV521" s="13" t="s">
        <v>85</v>
      </c>
      <c r="AW521" s="13" t="s">
        <v>34</v>
      </c>
      <c r="AX521" s="13" t="s">
        <v>83</v>
      </c>
      <c r="AY521" s="219" t="s">
        <v>133</v>
      </c>
    </row>
    <row r="522" spans="1:65" s="2" customFormat="1" ht="16.5" customHeight="1">
      <c r="A522" s="33"/>
      <c r="B522" s="34"/>
      <c r="C522" s="190" t="s">
        <v>881</v>
      </c>
      <c r="D522" s="190" t="s">
        <v>136</v>
      </c>
      <c r="E522" s="191" t="s">
        <v>882</v>
      </c>
      <c r="F522" s="192" t="s">
        <v>883</v>
      </c>
      <c r="G522" s="193" t="s">
        <v>147</v>
      </c>
      <c r="H522" s="194">
        <v>10</v>
      </c>
      <c r="I522" s="195"/>
      <c r="J522" s="196">
        <f>ROUND(I522*H522,2)</f>
        <v>0</v>
      </c>
      <c r="K522" s="192" t="s">
        <v>140</v>
      </c>
      <c r="L522" s="38"/>
      <c r="M522" s="197" t="s">
        <v>1</v>
      </c>
      <c r="N522" s="198" t="s">
        <v>42</v>
      </c>
      <c r="O522" s="70"/>
      <c r="P522" s="199">
        <f>O522*H522</f>
        <v>0</v>
      </c>
      <c r="Q522" s="199">
        <v>0</v>
      </c>
      <c r="R522" s="199">
        <f>Q522*H522</f>
        <v>0</v>
      </c>
      <c r="S522" s="199">
        <v>0</v>
      </c>
      <c r="T522" s="200">
        <f>S522*H522</f>
        <v>0</v>
      </c>
      <c r="U522" s="33"/>
      <c r="V522" s="33"/>
      <c r="W522" s="33"/>
      <c r="X522" s="33"/>
      <c r="Y522" s="33"/>
      <c r="Z522" s="33"/>
      <c r="AA522" s="33"/>
      <c r="AB522" s="33"/>
      <c r="AC522" s="33"/>
      <c r="AD522" s="33"/>
      <c r="AE522" s="33"/>
      <c r="AR522" s="201" t="s">
        <v>801</v>
      </c>
      <c r="AT522" s="201" t="s">
        <v>136</v>
      </c>
      <c r="AU522" s="201" t="s">
        <v>83</v>
      </c>
      <c r="AY522" s="16" t="s">
        <v>133</v>
      </c>
      <c r="BE522" s="202">
        <f>IF(N522="základní",J522,0)</f>
        <v>0</v>
      </c>
      <c r="BF522" s="202">
        <f>IF(N522="snížená",J522,0)</f>
        <v>0</v>
      </c>
      <c r="BG522" s="202">
        <f>IF(N522="zákl. přenesená",J522,0)</f>
        <v>0</v>
      </c>
      <c r="BH522" s="202">
        <f>IF(N522="sníž. přenesená",J522,0)</f>
        <v>0</v>
      </c>
      <c r="BI522" s="202">
        <f>IF(N522="nulová",J522,0)</f>
        <v>0</v>
      </c>
      <c r="BJ522" s="16" t="s">
        <v>83</v>
      </c>
      <c r="BK522" s="202">
        <f>ROUND(I522*H522,2)</f>
        <v>0</v>
      </c>
      <c r="BL522" s="16" t="s">
        <v>801</v>
      </c>
      <c r="BM522" s="201" t="s">
        <v>884</v>
      </c>
    </row>
    <row r="523" spans="1:65" s="2" customFormat="1" ht="29.25">
      <c r="A523" s="33"/>
      <c r="B523" s="34"/>
      <c r="C523" s="35"/>
      <c r="D523" s="203" t="s">
        <v>143</v>
      </c>
      <c r="E523" s="35"/>
      <c r="F523" s="204" t="s">
        <v>885</v>
      </c>
      <c r="G523" s="35"/>
      <c r="H523" s="35"/>
      <c r="I523" s="205"/>
      <c r="J523" s="35"/>
      <c r="K523" s="35"/>
      <c r="L523" s="38"/>
      <c r="M523" s="206"/>
      <c r="N523" s="207"/>
      <c r="O523" s="70"/>
      <c r="P523" s="70"/>
      <c r="Q523" s="70"/>
      <c r="R523" s="70"/>
      <c r="S523" s="70"/>
      <c r="T523" s="71"/>
      <c r="U523" s="33"/>
      <c r="V523" s="33"/>
      <c r="W523" s="33"/>
      <c r="X523" s="33"/>
      <c r="Y523" s="33"/>
      <c r="Z523" s="33"/>
      <c r="AA523" s="33"/>
      <c r="AB523" s="33"/>
      <c r="AC523" s="33"/>
      <c r="AD523" s="33"/>
      <c r="AE523" s="33"/>
      <c r="AT523" s="16" t="s">
        <v>143</v>
      </c>
      <c r="AU523" s="16" t="s">
        <v>83</v>
      </c>
    </row>
    <row r="524" spans="1:65" s="13" customFormat="1" ht="11.25">
      <c r="B524" s="209"/>
      <c r="C524" s="210"/>
      <c r="D524" s="203" t="s">
        <v>173</v>
      </c>
      <c r="E524" s="211" t="s">
        <v>1</v>
      </c>
      <c r="F524" s="212" t="s">
        <v>886</v>
      </c>
      <c r="G524" s="210"/>
      <c r="H524" s="213">
        <v>10</v>
      </c>
      <c r="I524" s="214"/>
      <c r="J524" s="210"/>
      <c r="K524" s="210"/>
      <c r="L524" s="215"/>
      <c r="M524" s="241"/>
      <c r="N524" s="242"/>
      <c r="O524" s="242"/>
      <c r="P524" s="242"/>
      <c r="Q524" s="242"/>
      <c r="R524" s="242"/>
      <c r="S524" s="242"/>
      <c r="T524" s="243"/>
      <c r="AT524" s="219" t="s">
        <v>173</v>
      </c>
      <c r="AU524" s="219" t="s">
        <v>83</v>
      </c>
      <c r="AV524" s="13" t="s">
        <v>85</v>
      </c>
      <c r="AW524" s="13" t="s">
        <v>34</v>
      </c>
      <c r="AX524" s="13" t="s">
        <v>83</v>
      </c>
      <c r="AY524" s="219" t="s">
        <v>133</v>
      </c>
    </row>
    <row r="525" spans="1:65" s="2" customFormat="1" ht="6.95" customHeight="1">
      <c r="A525" s="33"/>
      <c r="B525" s="53"/>
      <c r="C525" s="54"/>
      <c r="D525" s="54"/>
      <c r="E525" s="54"/>
      <c r="F525" s="54"/>
      <c r="G525" s="54"/>
      <c r="H525" s="54"/>
      <c r="I525" s="54"/>
      <c r="J525" s="54"/>
      <c r="K525" s="54"/>
      <c r="L525" s="38"/>
      <c r="M525" s="33"/>
      <c r="O525" s="33"/>
      <c r="P525" s="33"/>
      <c r="Q525" s="33"/>
      <c r="R525" s="33"/>
      <c r="S525" s="33"/>
      <c r="T525" s="33"/>
      <c r="U525" s="33"/>
      <c r="V525" s="33"/>
      <c r="W525" s="33"/>
      <c r="X525" s="33"/>
      <c r="Y525" s="33"/>
      <c r="Z525" s="33"/>
      <c r="AA525" s="33"/>
      <c r="AB525" s="33"/>
      <c r="AC525" s="33"/>
      <c r="AD525" s="33"/>
      <c r="AE525" s="33"/>
    </row>
  </sheetData>
  <sheetProtection algorithmName="SHA-512" hashValue="NJR+WUKWBnLHF1Q872LTFliSMee4JX9NTilmmdyjvg0a1XOgcDC1jBTA0x+wNrOZwni/uPe1G7NU6uFKwL3lvQ==" saltValue="E/0n93w2I9R3+HIfw++lCF7pgObcZjrghD0zxRZH4GafXqp+gVqideBhqOct3scR+Gq44MZ3Sl3zyi8TRMGuIQ==" spinCount="100000" sheet="1" objects="1" scenarios="1" formatColumns="0" formatRows="0" autoFilter="0"/>
  <autoFilter ref="C122:K52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6" t="s">
        <v>92</v>
      </c>
    </row>
    <row r="3" spans="1:46" s="1" customFormat="1" ht="6.95" customHeight="1">
      <c r="B3" s="114"/>
      <c r="C3" s="115"/>
      <c r="D3" s="115"/>
      <c r="E3" s="115"/>
      <c r="F3" s="115"/>
      <c r="G3" s="115"/>
      <c r="H3" s="115"/>
      <c r="I3" s="115"/>
      <c r="J3" s="115"/>
      <c r="K3" s="115"/>
      <c r="L3" s="19"/>
      <c r="AT3" s="16" t="s">
        <v>85</v>
      </c>
    </row>
    <row r="4" spans="1:46" s="1" customFormat="1" ht="24.95" customHeight="1">
      <c r="B4" s="19"/>
      <c r="D4" s="116" t="s">
        <v>105</v>
      </c>
      <c r="L4" s="19"/>
      <c r="M4" s="117" t="s">
        <v>10</v>
      </c>
      <c r="AT4" s="16" t="s">
        <v>4</v>
      </c>
    </row>
    <row r="5" spans="1:46" s="1" customFormat="1" ht="6.95" customHeight="1">
      <c r="B5" s="19"/>
      <c r="L5" s="19"/>
    </row>
    <row r="6" spans="1:46" s="1" customFormat="1" ht="12" customHeight="1">
      <c r="B6" s="19"/>
      <c r="D6" s="118" t="s">
        <v>16</v>
      </c>
      <c r="L6" s="19"/>
    </row>
    <row r="7" spans="1:46" s="1" customFormat="1" ht="16.5" customHeight="1">
      <c r="B7" s="19"/>
      <c r="E7" s="294" t="str">
        <f>'Rekapitulace stavby'!K6</f>
        <v>Oprava výhybek v žst. Krnov</v>
      </c>
      <c r="F7" s="295"/>
      <c r="G7" s="295"/>
      <c r="H7" s="295"/>
      <c r="L7" s="19"/>
    </row>
    <row r="8" spans="1:46" s="1" customFormat="1" ht="12" customHeight="1">
      <c r="B8" s="19"/>
      <c r="D8" s="118" t="s">
        <v>106</v>
      </c>
      <c r="L8" s="19"/>
    </row>
    <row r="9" spans="1:46" s="2" customFormat="1" ht="16.5" customHeight="1">
      <c r="A9" s="33"/>
      <c r="B9" s="38"/>
      <c r="C9" s="33"/>
      <c r="D9" s="33"/>
      <c r="E9" s="294" t="s">
        <v>107</v>
      </c>
      <c r="F9" s="296"/>
      <c r="G9" s="296"/>
      <c r="H9" s="296"/>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108</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7" t="s">
        <v>887</v>
      </c>
      <c r="F11" s="296"/>
      <c r="G11" s="296"/>
      <c r="H11" s="296"/>
      <c r="I11" s="33"/>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1</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24. 2. 2021</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298" t="str">
        <f>'Rekapitulace stavby'!E14</f>
        <v>Vyplň údaj</v>
      </c>
      <c r="F20" s="299"/>
      <c r="G20" s="299"/>
      <c r="H20" s="299"/>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18"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0" t="s">
        <v>1</v>
      </c>
      <c r="F29" s="300"/>
      <c r="G29" s="300"/>
      <c r="H29" s="300"/>
      <c r="I29" s="120"/>
      <c r="J29" s="120"/>
      <c r="K29" s="120"/>
      <c r="L29" s="122"/>
      <c r="S29" s="120"/>
      <c r="T29" s="120"/>
      <c r="U29" s="120"/>
      <c r="V29" s="120"/>
      <c r="W29" s="120"/>
      <c r="X29" s="120"/>
      <c r="Y29" s="120"/>
      <c r="Z29" s="120"/>
      <c r="AA29" s="120"/>
      <c r="AB29" s="120"/>
      <c r="AC29" s="120"/>
      <c r="AD29" s="120"/>
      <c r="AE29" s="120"/>
    </row>
    <row r="30" spans="1:31" s="2" customFormat="1" ht="6.95"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27" t="s">
        <v>41</v>
      </c>
      <c r="E35" s="118" t="s">
        <v>42</v>
      </c>
      <c r="F35" s="128">
        <f>ROUND((SUM(BE123:BE198)),  2)</f>
        <v>0</v>
      </c>
      <c r="G35" s="33"/>
      <c r="H35" s="33"/>
      <c r="I35" s="129">
        <v>0.21</v>
      </c>
      <c r="J35" s="128">
        <f>ROUND(((SUM(BE123:BE198))*I35),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18" t="s">
        <v>43</v>
      </c>
      <c r="F36" s="128">
        <f>ROUND((SUM(BF123:BF198)),  2)</f>
        <v>0</v>
      </c>
      <c r="G36" s="33"/>
      <c r="H36" s="33"/>
      <c r="I36" s="129">
        <v>0.15</v>
      </c>
      <c r="J36" s="128">
        <f>ROUND(((SUM(BF123:BF198))*I36),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8" t="s">
        <v>44</v>
      </c>
      <c r="F37" s="128">
        <f>ROUND((SUM(BG123:BG198)),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18" t="s">
        <v>45</v>
      </c>
      <c r="F38" s="128">
        <f>ROUND((SUM(BH123:BH198)),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18" t="s">
        <v>46</v>
      </c>
      <c r="F39" s="128">
        <f>ROUND((SUM(BI123:BI198)),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7" t="s">
        <v>50</v>
      </c>
      <c r="E50" s="138"/>
      <c r="F50" s="138"/>
      <c r="G50" s="137" t="s">
        <v>51</v>
      </c>
      <c r="H50" s="138"/>
      <c r="I50" s="138"/>
      <c r="J50" s="138"/>
      <c r="K50" s="138"/>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5"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5"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5" customHeight="1">
      <c r="A82" s="33"/>
      <c r="B82" s="34"/>
      <c r="C82" s="22" t="s">
        <v>110</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01" t="str">
        <f>E7</f>
        <v>Oprava výhybek v žst. Krnov</v>
      </c>
      <c r="F85" s="302"/>
      <c r="G85" s="302"/>
      <c r="H85" s="302"/>
      <c r="I85" s="35"/>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21"/>
      <c r="J86" s="21"/>
      <c r="K86" s="21"/>
      <c r="L86" s="19"/>
    </row>
    <row r="87" spans="1:31" s="2" customFormat="1" ht="16.5" customHeight="1">
      <c r="A87" s="33"/>
      <c r="B87" s="34"/>
      <c r="C87" s="35"/>
      <c r="D87" s="35"/>
      <c r="E87" s="301" t="s">
        <v>107</v>
      </c>
      <c r="F87" s="303"/>
      <c r="G87" s="303"/>
      <c r="H87" s="303"/>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108</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49" t="str">
        <f>E11</f>
        <v>SO 01-02 - Oprava bezstykové koleje v žst. Krnov</v>
      </c>
      <c r="F89" s="303"/>
      <c r="G89" s="303"/>
      <c r="H89" s="303"/>
      <c r="I89" s="35"/>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Krnov</v>
      </c>
      <c r="G91" s="35"/>
      <c r="H91" s="35"/>
      <c r="I91" s="28" t="s">
        <v>22</v>
      </c>
      <c r="J91" s="65" t="str">
        <f>IF(J14="","",J14)</f>
        <v>24. 2. 2021</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28"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111</v>
      </c>
      <c r="D96" s="149"/>
      <c r="E96" s="149"/>
      <c r="F96" s="149"/>
      <c r="G96" s="149"/>
      <c r="H96" s="149"/>
      <c r="I96" s="149"/>
      <c r="J96" s="150" t="s">
        <v>112</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9" customHeight="1">
      <c r="A98" s="33"/>
      <c r="B98" s="34"/>
      <c r="C98" s="151" t="s">
        <v>113</v>
      </c>
      <c r="D98" s="35"/>
      <c r="E98" s="35"/>
      <c r="F98" s="35"/>
      <c r="G98" s="35"/>
      <c r="H98" s="35"/>
      <c r="I98" s="35"/>
      <c r="J98" s="83">
        <f>J123</f>
        <v>0</v>
      </c>
      <c r="K98" s="35"/>
      <c r="L98" s="50"/>
      <c r="S98" s="33"/>
      <c r="T98" s="33"/>
      <c r="U98" s="33"/>
      <c r="V98" s="33"/>
      <c r="W98" s="33"/>
      <c r="X98" s="33"/>
      <c r="Y98" s="33"/>
      <c r="Z98" s="33"/>
      <c r="AA98" s="33"/>
      <c r="AB98" s="33"/>
      <c r="AC98" s="33"/>
      <c r="AD98" s="33"/>
      <c r="AE98" s="33"/>
      <c r="AU98" s="16" t="s">
        <v>114</v>
      </c>
    </row>
    <row r="99" spans="1:47" s="9" customFormat="1" ht="24.95" customHeight="1">
      <c r="B99" s="152"/>
      <c r="C99" s="153"/>
      <c r="D99" s="154" t="s">
        <v>115</v>
      </c>
      <c r="E99" s="155"/>
      <c r="F99" s="155"/>
      <c r="G99" s="155"/>
      <c r="H99" s="155"/>
      <c r="I99" s="155"/>
      <c r="J99" s="156">
        <f>J124</f>
        <v>0</v>
      </c>
      <c r="K99" s="153"/>
      <c r="L99" s="157"/>
    </row>
    <row r="100" spans="1:47" s="10" customFormat="1" ht="19.899999999999999" customHeight="1">
      <c r="B100" s="158"/>
      <c r="C100" s="103"/>
      <c r="D100" s="159" t="s">
        <v>116</v>
      </c>
      <c r="E100" s="160"/>
      <c r="F100" s="160"/>
      <c r="G100" s="160"/>
      <c r="H100" s="160"/>
      <c r="I100" s="160"/>
      <c r="J100" s="161">
        <f>J125</f>
        <v>0</v>
      </c>
      <c r="K100" s="103"/>
      <c r="L100" s="162"/>
    </row>
    <row r="101" spans="1:47" s="9" customFormat="1" ht="24.95" customHeight="1">
      <c r="B101" s="152"/>
      <c r="C101" s="153"/>
      <c r="D101" s="154" t="s">
        <v>117</v>
      </c>
      <c r="E101" s="155"/>
      <c r="F101" s="155"/>
      <c r="G101" s="155"/>
      <c r="H101" s="155"/>
      <c r="I101" s="155"/>
      <c r="J101" s="156">
        <f>J190</f>
        <v>0</v>
      </c>
      <c r="K101" s="153"/>
      <c r="L101" s="157"/>
    </row>
    <row r="102" spans="1:47"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118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01" t="str">
        <f>E7</f>
        <v>Oprava výhybek v žst. Krnov</v>
      </c>
      <c r="F111" s="302"/>
      <c r="G111" s="302"/>
      <c r="H111" s="302"/>
      <c r="I111" s="35"/>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106</v>
      </c>
      <c r="D112" s="21"/>
      <c r="E112" s="21"/>
      <c r="F112" s="21"/>
      <c r="G112" s="21"/>
      <c r="H112" s="21"/>
      <c r="I112" s="21"/>
      <c r="J112" s="21"/>
      <c r="K112" s="21"/>
      <c r="L112" s="19"/>
    </row>
    <row r="113" spans="1:65" s="2" customFormat="1" ht="16.5" customHeight="1">
      <c r="A113" s="33"/>
      <c r="B113" s="34"/>
      <c r="C113" s="35"/>
      <c r="D113" s="35"/>
      <c r="E113" s="301" t="s">
        <v>107</v>
      </c>
      <c r="F113" s="303"/>
      <c r="G113" s="303"/>
      <c r="H113" s="303"/>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108</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9" t="str">
        <f>E11</f>
        <v>SO 01-02 - Oprava bezstykové koleje v žst. Krnov</v>
      </c>
      <c r="F115" s="303"/>
      <c r="G115" s="303"/>
      <c r="H115" s="303"/>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Krnov</v>
      </c>
      <c r="G117" s="35"/>
      <c r="H117" s="35"/>
      <c r="I117" s="28" t="s">
        <v>22</v>
      </c>
      <c r="J117" s="65" t="str">
        <f>IF(J14="","",J14)</f>
        <v>24. 2. 2021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28"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28"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63"/>
      <c r="B122" s="164"/>
      <c r="C122" s="165" t="s">
        <v>119</v>
      </c>
      <c r="D122" s="166" t="s">
        <v>62</v>
      </c>
      <c r="E122" s="166" t="s">
        <v>58</v>
      </c>
      <c r="F122" s="166" t="s">
        <v>59</v>
      </c>
      <c r="G122" s="166" t="s">
        <v>120</v>
      </c>
      <c r="H122" s="166" t="s">
        <v>121</v>
      </c>
      <c r="I122" s="166" t="s">
        <v>122</v>
      </c>
      <c r="J122" s="166" t="s">
        <v>112</v>
      </c>
      <c r="K122" s="167" t="s">
        <v>123</v>
      </c>
      <c r="L122" s="168"/>
      <c r="M122" s="74" t="s">
        <v>1</v>
      </c>
      <c r="N122" s="75" t="s">
        <v>41</v>
      </c>
      <c r="O122" s="75" t="s">
        <v>124</v>
      </c>
      <c r="P122" s="75" t="s">
        <v>125</v>
      </c>
      <c r="Q122" s="75" t="s">
        <v>126</v>
      </c>
      <c r="R122" s="75" t="s">
        <v>127</v>
      </c>
      <c r="S122" s="75" t="s">
        <v>128</v>
      </c>
      <c r="T122" s="76" t="s">
        <v>129</v>
      </c>
      <c r="U122" s="163"/>
      <c r="V122" s="163"/>
      <c r="W122" s="163"/>
      <c r="X122" s="163"/>
      <c r="Y122" s="163"/>
      <c r="Z122" s="163"/>
      <c r="AA122" s="163"/>
      <c r="AB122" s="163"/>
      <c r="AC122" s="163"/>
      <c r="AD122" s="163"/>
      <c r="AE122" s="163"/>
    </row>
    <row r="123" spans="1:65" s="2" customFormat="1" ht="22.9" customHeight="1">
      <c r="A123" s="33"/>
      <c r="B123" s="34"/>
      <c r="C123" s="81" t="s">
        <v>130</v>
      </c>
      <c r="D123" s="35"/>
      <c r="E123" s="35"/>
      <c r="F123" s="35"/>
      <c r="G123" s="35"/>
      <c r="H123" s="35"/>
      <c r="I123" s="35"/>
      <c r="J123" s="169">
        <f>BK123</f>
        <v>0</v>
      </c>
      <c r="K123" s="35"/>
      <c r="L123" s="38"/>
      <c r="M123" s="77"/>
      <c r="N123" s="170"/>
      <c r="O123" s="78"/>
      <c r="P123" s="171">
        <f>P124+P190</f>
        <v>0</v>
      </c>
      <c r="Q123" s="78"/>
      <c r="R123" s="171">
        <f>R124+R190</f>
        <v>1.5103200000000001</v>
      </c>
      <c r="S123" s="78"/>
      <c r="T123" s="172">
        <f>T124+T190</f>
        <v>0</v>
      </c>
      <c r="U123" s="33"/>
      <c r="V123" s="33"/>
      <c r="W123" s="33"/>
      <c r="X123" s="33"/>
      <c r="Y123" s="33"/>
      <c r="Z123" s="33"/>
      <c r="AA123" s="33"/>
      <c r="AB123" s="33"/>
      <c r="AC123" s="33"/>
      <c r="AD123" s="33"/>
      <c r="AE123" s="33"/>
      <c r="AT123" s="16" t="s">
        <v>76</v>
      </c>
      <c r="AU123" s="16" t="s">
        <v>114</v>
      </c>
      <c r="BK123" s="173">
        <f>BK124+BK190</f>
        <v>0</v>
      </c>
    </row>
    <row r="124" spans="1:65" s="12" customFormat="1" ht="25.9" customHeight="1">
      <c r="B124" s="174"/>
      <c r="C124" s="175"/>
      <c r="D124" s="176" t="s">
        <v>76</v>
      </c>
      <c r="E124" s="177" t="s">
        <v>131</v>
      </c>
      <c r="F124" s="177" t="s">
        <v>132</v>
      </c>
      <c r="G124" s="175"/>
      <c r="H124" s="175"/>
      <c r="I124" s="178"/>
      <c r="J124" s="179">
        <f>BK124</f>
        <v>0</v>
      </c>
      <c r="K124" s="175"/>
      <c r="L124" s="180"/>
      <c r="M124" s="181"/>
      <c r="N124" s="182"/>
      <c r="O124" s="182"/>
      <c r="P124" s="183">
        <f>P125</f>
        <v>0</v>
      </c>
      <c r="Q124" s="182"/>
      <c r="R124" s="183">
        <f>R125</f>
        <v>1.5103200000000001</v>
      </c>
      <c r="S124" s="182"/>
      <c r="T124" s="184">
        <f>T125</f>
        <v>0</v>
      </c>
      <c r="AR124" s="185" t="s">
        <v>83</v>
      </c>
      <c r="AT124" s="186" t="s">
        <v>76</v>
      </c>
      <c r="AU124" s="186" t="s">
        <v>77</v>
      </c>
      <c r="AY124" s="185" t="s">
        <v>133</v>
      </c>
      <c r="BK124" s="187">
        <f>BK125</f>
        <v>0</v>
      </c>
    </row>
    <row r="125" spans="1:65" s="12" customFormat="1" ht="22.9" customHeight="1">
      <c r="B125" s="174"/>
      <c r="C125" s="175"/>
      <c r="D125" s="176" t="s">
        <v>76</v>
      </c>
      <c r="E125" s="188" t="s">
        <v>134</v>
      </c>
      <c r="F125" s="188" t="s">
        <v>135</v>
      </c>
      <c r="G125" s="175"/>
      <c r="H125" s="175"/>
      <c r="I125" s="178"/>
      <c r="J125" s="189">
        <f>BK125</f>
        <v>0</v>
      </c>
      <c r="K125" s="175"/>
      <c r="L125" s="180"/>
      <c r="M125" s="181"/>
      <c r="N125" s="182"/>
      <c r="O125" s="182"/>
      <c r="P125" s="183">
        <f>SUM(P126:P189)</f>
        <v>0</v>
      </c>
      <c r="Q125" s="182"/>
      <c r="R125" s="183">
        <f>SUM(R126:R189)</f>
        <v>1.5103200000000001</v>
      </c>
      <c r="S125" s="182"/>
      <c r="T125" s="184">
        <f>SUM(T126:T189)</f>
        <v>0</v>
      </c>
      <c r="AR125" s="185" t="s">
        <v>83</v>
      </c>
      <c r="AT125" s="186" t="s">
        <v>76</v>
      </c>
      <c r="AU125" s="186" t="s">
        <v>83</v>
      </c>
      <c r="AY125" s="185" t="s">
        <v>133</v>
      </c>
      <c r="BK125" s="187">
        <f>SUM(BK126:BK189)</f>
        <v>0</v>
      </c>
    </row>
    <row r="126" spans="1:65" s="2" customFormat="1" ht="16.5" customHeight="1">
      <c r="A126" s="33"/>
      <c r="B126" s="34"/>
      <c r="C126" s="190" t="s">
        <v>83</v>
      </c>
      <c r="D126" s="190" t="s">
        <v>136</v>
      </c>
      <c r="E126" s="191" t="s">
        <v>145</v>
      </c>
      <c r="F126" s="192" t="s">
        <v>146</v>
      </c>
      <c r="G126" s="193" t="s">
        <v>147</v>
      </c>
      <c r="H126" s="194">
        <v>60</v>
      </c>
      <c r="I126" s="195"/>
      <c r="J126" s="196">
        <f>ROUND(I126*H126,2)</f>
        <v>0</v>
      </c>
      <c r="K126" s="192" t="s">
        <v>140</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141</v>
      </c>
      <c r="AT126" s="201" t="s">
        <v>136</v>
      </c>
      <c r="AU126" s="201" t="s">
        <v>85</v>
      </c>
      <c r="AY126" s="16" t="s">
        <v>133</v>
      </c>
      <c r="BE126" s="202">
        <f>IF(N126="základní",J126,0)</f>
        <v>0</v>
      </c>
      <c r="BF126" s="202">
        <f>IF(N126="snížená",J126,0)</f>
        <v>0</v>
      </c>
      <c r="BG126" s="202">
        <f>IF(N126="zákl. přenesená",J126,0)</f>
        <v>0</v>
      </c>
      <c r="BH126" s="202">
        <f>IF(N126="sníž. přenesená",J126,0)</f>
        <v>0</v>
      </c>
      <c r="BI126" s="202">
        <f>IF(N126="nulová",J126,0)</f>
        <v>0</v>
      </c>
      <c r="BJ126" s="16" t="s">
        <v>83</v>
      </c>
      <c r="BK126" s="202">
        <f>ROUND(I126*H126,2)</f>
        <v>0</v>
      </c>
      <c r="BL126" s="16" t="s">
        <v>141</v>
      </c>
      <c r="BM126" s="201" t="s">
        <v>888</v>
      </c>
    </row>
    <row r="127" spans="1:65" s="2" customFormat="1" ht="19.5">
      <c r="A127" s="33"/>
      <c r="B127" s="34"/>
      <c r="C127" s="35"/>
      <c r="D127" s="203" t="s">
        <v>143</v>
      </c>
      <c r="E127" s="35"/>
      <c r="F127" s="204" t="s">
        <v>149</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143</v>
      </c>
      <c r="AU127" s="16" t="s">
        <v>85</v>
      </c>
    </row>
    <row r="128" spans="1:65" s="2" customFormat="1" ht="16.5" customHeight="1">
      <c r="A128" s="33"/>
      <c r="B128" s="34"/>
      <c r="C128" s="190" t="s">
        <v>85</v>
      </c>
      <c r="D128" s="190" t="s">
        <v>136</v>
      </c>
      <c r="E128" s="191" t="s">
        <v>153</v>
      </c>
      <c r="F128" s="192" t="s">
        <v>154</v>
      </c>
      <c r="G128" s="193" t="s">
        <v>147</v>
      </c>
      <c r="H128" s="194">
        <v>10</v>
      </c>
      <c r="I128" s="195"/>
      <c r="J128" s="196">
        <f>ROUND(I128*H128,2)</f>
        <v>0</v>
      </c>
      <c r="K128" s="192" t="s">
        <v>140</v>
      </c>
      <c r="L128" s="38"/>
      <c r="M128" s="197" t="s">
        <v>1</v>
      </c>
      <c r="N128" s="198"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141</v>
      </c>
      <c r="AT128" s="201" t="s">
        <v>136</v>
      </c>
      <c r="AU128" s="201" t="s">
        <v>85</v>
      </c>
      <c r="AY128" s="16" t="s">
        <v>133</v>
      </c>
      <c r="BE128" s="202">
        <f>IF(N128="základní",J128,0)</f>
        <v>0</v>
      </c>
      <c r="BF128" s="202">
        <f>IF(N128="snížená",J128,0)</f>
        <v>0</v>
      </c>
      <c r="BG128" s="202">
        <f>IF(N128="zákl. přenesená",J128,0)</f>
        <v>0</v>
      </c>
      <c r="BH128" s="202">
        <f>IF(N128="sníž. přenesená",J128,0)</f>
        <v>0</v>
      </c>
      <c r="BI128" s="202">
        <f>IF(N128="nulová",J128,0)</f>
        <v>0</v>
      </c>
      <c r="BJ128" s="16" t="s">
        <v>83</v>
      </c>
      <c r="BK128" s="202">
        <f>ROUND(I128*H128,2)</f>
        <v>0</v>
      </c>
      <c r="BL128" s="16" t="s">
        <v>141</v>
      </c>
      <c r="BM128" s="201" t="s">
        <v>889</v>
      </c>
    </row>
    <row r="129" spans="1:65" s="2" customFormat="1" ht="19.5">
      <c r="A129" s="33"/>
      <c r="B129" s="34"/>
      <c r="C129" s="35"/>
      <c r="D129" s="203" t="s">
        <v>143</v>
      </c>
      <c r="E129" s="35"/>
      <c r="F129" s="204" t="s">
        <v>156</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143</v>
      </c>
      <c r="AU129" s="16" t="s">
        <v>85</v>
      </c>
    </row>
    <row r="130" spans="1:65" s="2" customFormat="1" ht="16.5" customHeight="1">
      <c r="A130" s="33"/>
      <c r="B130" s="34"/>
      <c r="C130" s="190" t="s">
        <v>152</v>
      </c>
      <c r="D130" s="190" t="s">
        <v>136</v>
      </c>
      <c r="E130" s="191" t="s">
        <v>163</v>
      </c>
      <c r="F130" s="192" t="s">
        <v>164</v>
      </c>
      <c r="G130" s="193" t="s">
        <v>159</v>
      </c>
      <c r="H130" s="194">
        <v>4</v>
      </c>
      <c r="I130" s="195"/>
      <c r="J130" s="196">
        <f>ROUND(I130*H130,2)</f>
        <v>0</v>
      </c>
      <c r="K130" s="192" t="s">
        <v>140</v>
      </c>
      <c r="L130" s="38"/>
      <c r="M130" s="197" t="s">
        <v>1</v>
      </c>
      <c r="N130" s="198" t="s">
        <v>42</v>
      </c>
      <c r="O130" s="70"/>
      <c r="P130" s="199">
        <f>O130*H130</f>
        <v>0</v>
      </c>
      <c r="Q130" s="199">
        <v>0</v>
      </c>
      <c r="R130" s="199">
        <f>Q130*H130</f>
        <v>0</v>
      </c>
      <c r="S130" s="199">
        <v>0</v>
      </c>
      <c r="T130" s="200">
        <f>S130*H130</f>
        <v>0</v>
      </c>
      <c r="U130" s="33"/>
      <c r="V130" s="33"/>
      <c r="W130" s="33"/>
      <c r="X130" s="33"/>
      <c r="Y130" s="33"/>
      <c r="Z130" s="33"/>
      <c r="AA130" s="33"/>
      <c r="AB130" s="33"/>
      <c r="AC130" s="33"/>
      <c r="AD130" s="33"/>
      <c r="AE130" s="33"/>
      <c r="AR130" s="201" t="s">
        <v>141</v>
      </c>
      <c r="AT130" s="201" t="s">
        <v>136</v>
      </c>
      <c r="AU130" s="201" t="s">
        <v>85</v>
      </c>
      <c r="AY130" s="16" t="s">
        <v>133</v>
      </c>
      <c r="BE130" s="202">
        <f>IF(N130="základní",J130,0)</f>
        <v>0</v>
      </c>
      <c r="BF130" s="202">
        <f>IF(N130="snížená",J130,0)</f>
        <v>0</v>
      </c>
      <c r="BG130" s="202">
        <f>IF(N130="zákl. přenesená",J130,0)</f>
        <v>0</v>
      </c>
      <c r="BH130" s="202">
        <f>IF(N130="sníž. přenesená",J130,0)</f>
        <v>0</v>
      </c>
      <c r="BI130" s="202">
        <f>IF(N130="nulová",J130,0)</f>
        <v>0</v>
      </c>
      <c r="BJ130" s="16" t="s">
        <v>83</v>
      </c>
      <c r="BK130" s="202">
        <f>ROUND(I130*H130,2)</f>
        <v>0</v>
      </c>
      <c r="BL130" s="16" t="s">
        <v>141</v>
      </c>
      <c r="BM130" s="201" t="s">
        <v>890</v>
      </c>
    </row>
    <row r="131" spans="1:65" s="2" customFormat="1" ht="29.25">
      <c r="A131" s="33"/>
      <c r="B131" s="34"/>
      <c r="C131" s="35"/>
      <c r="D131" s="203" t="s">
        <v>143</v>
      </c>
      <c r="E131" s="35"/>
      <c r="F131" s="204" t="s">
        <v>166</v>
      </c>
      <c r="G131" s="35"/>
      <c r="H131" s="35"/>
      <c r="I131" s="205"/>
      <c r="J131" s="35"/>
      <c r="K131" s="35"/>
      <c r="L131" s="38"/>
      <c r="M131" s="206"/>
      <c r="N131" s="207"/>
      <c r="O131" s="70"/>
      <c r="P131" s="70"/>
      <c r="Q131" s="70"/>
      <c r="R131" s="70"/>
      <c r="S131" s="70"/>
      <c r="T131" s="71"/>
      <c r="U131" s="33"/>
      <c r="V131" s="33"/>
      <c r="W131" s="33"/>
      <c r="X131" s="33"/>
      <c r="Y131" s="33"/>
      <c r="Z131" s="33"/>
      <c r="AA131" s="33"/>
      <c r="AB131" s="33"/>
      <c r="AC131" s="33"/>
      <c r="AD131" s="33"/>
      <c r="AE131" s="33"/>
      <c r="AT131" s="16" t="s">
        <v>143</v>
      </c>
      <c r="AU131" s="16" t="s">
        <v>85</v>
      </c>
    </row>
    <row r="132" spans="1:65" s="2" customFormat="1" ht="16.5" customHeight="1">
      <c r="A132" s="33"/>
      <c r="B132" s="34"/>
      <c r="C132" s="190" t="s">
        <v>141</v>
      </c>
      <c r="D132" s="190" t="s">
        <v>136</v>
      </c>
      <c r="E132" s="191" t="s">
        <v>157</v>
      </c>
      <c r="F132" s="192" t="s">
        <v>158</v>
      </c>
      <c r="G132" s="193" t="s">
        <v>159</v>
      </c>
      <c r="H132" s="194">
        <v>36</v>
      </c>
      <c r="I132" s="195"/>
      <c r="J132" s="196">
        <f>ROUND(I132*H132,2)</f>
        <v>0</v>
      </c>
      <c r="K132" s="192" t="s">
        <v>140</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141</v>
      </c>
      <c r="AT132" s="201" t="s">
        <v>136</v>
      </c>
      <c r="AU132" s="201" t="s">
        <v>85</v>
      </c>
      <c r="AY132" s="16" t="s">
        <v>133</v>
      </c>
      <c r="BE132" s="202">
        <f>IF(N132="základní",J132,0)</f>
        <v>0</v>
      </c>
      <c r="BF132" s="202">
        <f>IF(N132="snížená",J132,0)</f>
        <v>0</v>
      </c>
      <c r="BG132" s="202">
        <f>IF(N132="zákl. přenesená",J132,0)</f>
        <v>0</v>
      </c>
      <c r="BH132" s="202">
        <f>IF(N132="sníž. přenesená",J132,0)</f>
        <v>0</v>
      </c>
      <c r="BI132" s="202">
        <f>IF(N132="nulová",J132,0)</f>
        <v>0</v>
      </c>
      <c r="BJ132" s="16" t="s">
        <v>83</v>
      </c>
      <c r="BK132" s="202">
        <f>ROUND(I132*H132,2)</f>
        <v>0</v>
      </c>
      <c r="BL132" s="16" t="s">
        <v>141</v>
      </c>
      <c r="BM132" s="201" t="s">
        <v>891</v>
      </c>
    </row>
    <row r="133" spans="1:65" s="2" customFormat="1" ht="29.25">
      <c r="A133" s="33"/>
      <c r="B133" s="34"/>
      <c r="C133" s="35"/>
      <c r="D133" s="203" t="s">
        <v>143</v>
      </c>
      <c r="E133" s="35"/>
      <c r="F133" s="204" t="s">
        <v>161</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143</v>
      </c>
      <c r="AU133" s="16" t="s">
        <v>85</v>
      </c>
    </row>
    <row r="134" spans="1:65" s="2" customFormat="1" ht="21.75" customHeight="1">
      <c r="A134" s="33"/>
      <c r="B134" s="34"/>
      <c r="C134" s="190" t="s">
        <v>134</v>
      </c>
      <c r="D134" s="190" t="s">
        <v>136</v>
      </c>
      <c r="E134" s="191" t="s">
        <v>451</v>
      </c>
      <c r="F134" s="192" t="s">
        <v>452</v>
      </c>
      <c r="G134" s="193" t="s">
        <v>139</v>
      </c>
      <c r="H134" s="194">
        <v>26</v>
      </c>
      <c r="I134" s="195"/>
      <c r="J134" s="196">
        <f>ROUND(I134*H134,2)</f>
        <v>0</v>
      </c>
      <c r="K134" s="192" t="s">
        <v>140</v>
      </c>
      <c r="L134" s="38"/>
      <c r="M134" s="197" t="s">
        <v>1</v>
      </c>
      <c r="N134" s="198" t="s">
        <v>42</v>
      </c>
      <c r="O134" s="70"/>
      <c r="P134" s="199">
        <f>O134*H134</f>
        <v>0</v>
      </c>
      <c r="Q134" s="199">
        <v>0</v>
      </c>
      <c r="R134" s="199">
        <f>Q134*H134</f>
        <v>0</v>
      </c>
      <c r="S134" s="199">
        <v>0</v>
      </c>
      <c r="T134" s="200">
        <f>S134*H134</f>
        <v>0</v>
      </c>
      <c r="U134" s="33"/>
      <c r="V134" s="33"/>
      <c r="W134" s="33"/>
      <c r="X134" s="33"/>
      <c r="Y134" s="33"/>
      <c r="Z134" s="33"/>
      <c r="AA134" s="33"/>
      <c r="AB134" s="33"/>
      <c r="AC134" s="33"/>
      <c r="AD134" s="33"/>
      <c r="AE134" s="33"/>
      <c r="AR134" s="201" t="s">
        <v>141</v>
      </c>
      <c r="AT134" s="201" t="s">
        <v>136</v>
      </c>
      <c r="AU134" s="201" t="s">
        <v>85</v>
      </c>
      <c r="AY134" s="16" t="s">
        <v>133</v>
      </c>
      <c r="BE134" s="202">
        <f>IF(N134="základní",J134,0)</f>
        <v>0</v>
      </c>
      <c r="BF134" s="202">
        <f>IF(N134="snížená",J134,0)</f>
        <v>0</v>
      </c>
      <c r="BG134" s="202">
        <f>IF(N134="zákl. přenesená",J134,0)</f>
        <v>0</v>
      </c>
      <c r="BH134" s="202">
        <f>IF(N134="sníž. přenesená",J134,0)</f>
        <v>0</v>
      </c>
      <c r="BI134" s="202">
        <f>IF(N134="nulová",J134,0)</f>
        <v>0</v>
      </c>
      <c r="BJ134" s="16" t="s">
        <v>83</v>
      </c>
      <c r="BK134" s="202">
        <f>ROUND(I134*H134,2)</f>
        <v>0</v>
      </c>
      <c r="BL134" s="16" t="s">
        <v>141</v>
      </c>
      <c r="BM134" s="201" t="s">
        <v>892</v>
      </c>
    </row>
    <row r="135" spans="1:65" s="2" customFormat="1" ht="39">
      <c r="A135" s="33"/>
      <c r="B135" s="34"/>
      <c r="C135" s="35"/>
      <c r="D135" s="203" t="s">
        <v>143</v>
      </c>
      <c r="E135" s="35"/>
      <c r="F135" s="204" t="s">
        <v>454</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143</v>
      </c>
      <c r="AU135" s="16" t="s">
        <v>85</v>
      </c>
    </row>
    <row r="136" spans="1:65" s="13" customFormat="1" ht="11.25">
      <c r="B136" s="209"/>
      <c r="C136" s="210"/>
      <c r="D136" s="203" t="s">
        <v>173</v>
      </c>
      <c r="E136" s="211" t="s">
        <v>1</v>
      </c>
      <c r="F136" s="212" t="s">
        <v>893</v>
      </c>
      <c r="G136" s="210"/>
      <c r="H136" s="213">
        <v>26</v>
      </c>
      <c r="I136" s="214"/>
      <c r="J136" s="210"/>
      <c r="K136" s="210"/>
      <c r="L136" s="215"/>
      <c r="M136" s="216"/>
      <c r="N136" s="217"/>
      <c r="O136" s="217"/>
      <c r="P136" s="217"/>
      <c r="Q136" s="217"/>
      <c r="R136" s="217"/>
      <c r="S136" s="217"/>
      <c r="T136" s="218"/>
      <c r="AT136" s="219" t="s">
        <v>173</v>
      </c>
      <c r="AU136" s="219" t="s">
        <v>85</v>
      </c>
      <c r="AV136" s="13" t="s">
        <v>85</v>
      </c>
      <c r="AW136" s="13" t="s">
        <v>34</v>
      </c>
      <c r="AX136" s="13" t="s">
        <v>83</v>
      </c>
      <c r="AY136" s="219" t="s">
        <v>133</v>
      </c>
    </row>
    <row r="137" spans="1:65" s="2" customFormat="1" ht="16.5" customHeight="1">
      <c r="A137" s="33"/>
      <c r="B137" s="34"/>
      <c r="C137" s="190" t="s">
        <v>167</v>
      </c>
      <c r="D137" s="190" t="s">
        <v>136</v>
      </c>
      <c r="E137" s="191" t="s">
        <v>457</v>
      </c>
      <c r="F137" s="192" t="s">
        <v>458</v>
      </c>
      <c r="G137" s="193" t="s">
        <v>459</v>
      </c>
      <c r="H137" s="194">
        <v>262</v>
      </c>
      <c r="I137" s="195"/>
      <c r="J137" s="196">
        <f>ROUND(I137*H137,2)</f>
        <v>0</v>
      </c>
      <c r="K137" s="192" t="s">
        <v>140</v>
      </c>
      <c r="L137" s="38"/>
      <c r="M137" s="197" t="s">
        <v>1</v>
      </c>
      <c r="N137" s="198" t="s">
        <v>42</v>
      </c>
      <c r="O137" s="70"/>
      <c r="P137" s="199">
        <f>O137*H137</f>
        <v>0</v>
      </c>
      <c r="Q137" s="199">
        <v>0</v>
      </c>
      <c r="R137" s="199">
        <f>Q137*H137</f>
        <v>0</v>
      </c>
      <c r="S137" s="199">
        <v>0</v>
      </c>
      <c r="T137" s="200">
        <f>S137*H137</f>
        <v>0</v>
      </c>
      <c r="U137" s="33"/>
      <c r="V137" s="33"/>
      <c r="W137" s="33"/>
      <c r="X137" s="33"/>
      <c r="Y137" s="33"/>
      <c r="Z137" s="33"/>
      <c r="AA137" s="33"/>
      <c r="AB137" s="33"/>
      <c r="AC137" s="33"/>
      <c r="AD137" s="33"/>
      <c r="AE137" s="33"/>
      <c r="AR137" s="201" t="s">
        <v>141</v>
      </c>
      <c r="AT137" s="201" t="s">
        <v>136</v>
      </c>
      <c r="AU137" s="201" t="s">
        <v>85</v>
      </c>
      <c r="AY137" s="16" t="s">
        <v>133</v>
      </c>
      <c r="BE137" s="202">
        <f>IF(N137="základní",J137,0)</f>
        <v>0</v>
      </c>
      <c r="BF137" s="202">
        <f>IF(N137="snížená",J137,0)</f>
        <v>0</v>
      </c>
      <c r="BG137" s="202">
        <f>IF(N137="zákl. přenesená",J137,0)</f>
        <v>0</v>
      </c>
      <c r="BH137" s="202">
        <f>IF(N137="sníž. přenesená",J137,0)</f>
        <v>0</v>
      </c>
      <c r="BI137" s="202">
        <f>IF(N137="nulová",J137,0)</f>
        <v>0</v>
      </c>
      <c r="BJ137" s="16" t="s">
        <v>83</v>
      </c>
      <c r="BK137" s="202">
        <f>ROUND(I137*H137,2)</f>
        <v>0</v>
      </c>
      <c r="BL137" s="16" t="s">
        <v>141</v>
      </c>
      <c r="BM137" s="201" t="s">
        <v>894</v>
      </c>
    </row>
    <row r="138" spans="1:65" s="2" customFormat="1" ht="29.25">
      <c r="A138" s="33"/>
      <c r="B138" s="34"/>
      <c r="C138" s="35"/>
      <c r="D138" s="203" t="s">
        <v>143</v>
      </c>
      <c r="E138" s="35"/>
      <c r="F138" s="204" t="s">
        <v>461</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143</v>
      </c>
      <c r="AU138" s="16" t="s">
        <v>85</v>
      </c>
    </row>
    <row r="139" spans="1:65" s="2" customFormat="1" ht="21.75" customHeight="1">
      <c r="A139" s="33"/>
      <c r="B139" s="34"/>
      <c r="C139" s="190" t="s">
        <v>177</v>
      </c>
      <c r="D139" s="190" t="s">
        <v>136</v>
      </c>
      <c r="E139" s="191" t="s">
        <v>895</v>
      </c>
      <c r="F139" s="192" t="s">
        <v>896</v>
      </c>
      <c r="G139" s="193" t="s">
        <v>139</v>
      </c>
      <c r="H139" s="194">
        <v>90</v>
      </c>
      <c r="I139" s="195"/>
      <c r="J139" s="196">
        <f>ROUND(I139*H139,2)</f>
        <v>0</v>
      </c>
      <c r="K139" s="192" t="s">
        <v>140</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141</v>
      </c>
      <c r="AT139" s="201" t="s">
        <v>136</v>
      </c>
      <c r="AU139" s="201" t="s">
        <v>85</v>
      </c>
      <c r="AY139" s="16" t="s">
        <v>133</v>
      </c>
      <c r="BE139" s="202">
        <f>IF(N139="základní",J139,0)</f>
        <v>0</v>
      </c>
      <c r="BF139" s="202">
        <f>IF(N139="snížená",J139,0)</f>
        <v>0</v>
      </c>
      <c r="BG139" s="202">
        <f>IF(N139="zákl. přenesená",J139,0)</f>
        <v>0</v>
      </c>
      <c r="BH139" s="202">
        <f>IF(N139="sníž. přenesená",J139,0)</f>
        <v>0</v>
      </c>
      <c r="BI139" s="202">
        <f>IF(N139="nulová",J139,0)</f>
        <v>0</v>
      </c>
      <c r="BJ139" s="16" t="s">
        <v>83</v>
      </c>
      <c r="BK139" s="202">
        <f>ROUND(I139*H139,2)</f>
        <v>0</v>
      </c>
      <c r="BL139" s="16" t="s">
        <v>141</v>
      </c>
      <c r="BM139" s="201" t="s">
        <v>897</v>
      </c>
    </row>
    <row r="140" spans="1:65" s="2" customFormat="1" ht="39">
      <c r="A140" s="33"/>
      <c r="B140" s="34"/>
      <c r="C140" s="35"/>
      <c r="D140" s="203" t="s">
        <v>143</v>
      </c>
      <c r="E140" s="35"/>
      <c r="F140" s="204" t="s">
        <v>898</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143</v>
      </c>
      <c r="AU140" s="16" t="s">
        <v>85</v>
      </c>
    </row>
    <row r="141" spans="1:65" s="13" customFormat="1" ht="11.25">
      <c r="B141" s="209"/>
      <c r="C141" s="210"/>
      <c r="D141" s="203" t="s">
        <v>173</v>
      </c>
      <c r="E141" s="211" t="s">
        <v>1</v>
      </c>
      <c r="F141" s="212" t="s">
        <v>899</v>
      </c>
      <c r="G141" s="210"/>
      <c r="H141" s="213">
        <v>90</v>
      </c>
      <c r="I141" s="214"/>
      <c r="J141" s="210"/>
      <c r="K141" s="210"/>
      <c r="L141" s="215"/>
      <c r="M141" s="216"/>
      <c r="N141" s="217"/>
      <c r="O141" s="217"/>
      <c r="P141" s="217"/>
      <c r="Q141" s="217"/>
      <c r="R141" s="217"/>
      <c r="S141" s="217"/>
      <c r="T141" s="218"/>
      <c r="AT141" s="219" t="s">
        <v>173</v>
      </c>
      <c r="AU141" s="219" t="s">
        <v>85</v>
      </c>
      <c r="AV141" s="13" t="s">
        <v>85</v>
      </c>
      <c r="AW141" s="13" t="s">
        <v>34</v>
      </c>
      <c r="AX141" s="13" t="s">
        <v>83</v>
      </c>
      <c r="AY141" s="219" t="s">
        <v>133</v>
      </c>
    </row>
    <row r="142" spans="1:65" s="2" customFormat="1" ht="16.5" customHeight="1">
      <c r="A142" s="33"/>
      <c r="B142" s="34"/>
      <c r="C142" s="190" t="s">
        <v>184</v>
      </c>
      <c r="D142" s="190" t="s">
        <v>136</v>
      </c>
      <c r="E142" s="191" t="s">
        <v>473</v>
      </c>
      <c r="F142" s="192" t="s">
        <v>474</v>
      </c>
      <c r="G142" s="193" t="s">
        <v>139</v>
      </c>
      <c r="H142" s="194">
        <v>53</v>
      </c>
      <c r="I142" s="195"/>
      <c r="J142" s="196">
        <f>ROUND(I142*H142,2)</f>
        <v>0</v>
      </c>
      <c r="K142" s="192" t="s">
        <v>140</v>
      </c>
      <c r="L142" s="38"/>
      <c r="M142" s="197" t="s">
        <v>1</v>
      </c>
      <c r="N142" s="198" t="s">
        <v>42</v>
      </c>
      <c r="O142" s="70"/>
      <c r="P142" s="199">
        <f>O142*H142</f>
        <v>0</v>
      </c>
      <c r="Q142" s="199">
        <v>0</v>
      </c>
      <c r="R142" s="199">
        <f>Q142*H142</f>
        <v>0</v>
      </c>
      <c r="S142" s="199">
        <v>0</v>
      </c>
      <c r="T142" s="200">
        <f>S142*H142</f>
        <v>0</v>
      </c>
      <c r="U142" s="33"/>
      <c r="V142" s="33"/>
      <c r="W142" s="33"/>
      <c r="X142" s="33"/>
      <c r="Y142" s="33"/>
      <c r="Z142" s="33"/>
      <c r="AA142" s="33"/>
      <c r="AB142" s="33"/>
      <c r="AC142" s="33"/>
      <c r="AD142" s="33"/>
      <c r="AE142" s="33"/>
      <c r="AR142" s="201" t="s">
        <v>141</v>
      </c>
      <c r="AT142" s="201" t="s">
        <v>136</v>
      </c>
      <c r="AU142" s="201" t="s">
        <v>85</v>
      </c>
      <c r="AY142" s="16" t="s">
        <v>133</v>
      </c>
      <c r="BE142" s="202">
        <f>IF(N142="základní",J142,0)</f>
        <v>0</v>
      </c>
      <c r="BF142" s="202">
        <f>IF(N142="snížená",J142,0)</f>
        <v>0</v>
      </c>
      <c r="BG142" s="202">
        <f>IF(N142="zákl. přenesená",J142,0)</f>
        <v>0</v>
      </c>
      <c r="BH142" s="202">
        <f>IF(N142="sníž. přenesená",J142,0)</f>
        <v>0</v>
      </c>
      <c r="BI142" s="202">
        <f>IF(N142="nulová",J142,0)</f>
        <v>0</v>
      </c>
      <c r="BJ142" s="16" t="s">
        <v>83</v>
      </c>
      <c r="BK142" s="202">
        <f>ROUND(I142*H142,2)</f>
        <v>0</v>
      </c>
      <c r="BL142" s="16" t="s">
        <v>141</v>
      </c>
      <c r="BM142" s="201" t="s">
        <v>900</v>
      </c>
    </row>
    <row r="143" spans="1:65" s="2" customFormat="1" ht="39">
      <c r="A143" s="33"/>
      <c r="B143" s="34"/>
      <c r="C143" s="35"/>
      <c r="D143" s="203" t="s">
        <v>143</v>
      </c>
      <c r="E143" s="35"/>
      <c r="F143" s="204" t="s">
        <v>476</v>
      </c>
      <c r="G143" s="35"/>
      <c r="H143" s="35"/>
      <c r="I143" s="205"/>
      <c r="J143" s="35"/>
      <c r="K143" s="35"/>
      <c r="L143" s="38"/>
      <c r="M143" s="206"/>
      <c r="N143" s="207"/>
      <c r="O143" s="70"/>
      <c r="P143" s="70"/>
      <c r="Q143" s="70"/>
      <c r="R143" s="70"/>
      <c r="S143" s="70"/>
      <c r="T143" s="71"/>
      <c r="U143" s="33"/>
      <c r="V143" s="33"/>
      <c r="W143" s="33"/>
      <c r="X143" s="33"/>
      <c r="Y143" s="33"/>
      <c r="Z143" s="33"/>
      <c r="AA143" s="33"/>
      <c r="AB143" s="33"/>
      <c r="AC143" s="33"/>
      <c r="AD143" s="33"/>
      <c r="AE143" s="33"/>
      <c r="AT143" s="16" t="s">
        <v>143</v>
      </c>
      <c r="AU143" s="16" t="s">
        <v>85</v>
      </c>
    </row>
    <row r="144" spans="1:65" s="13" customFormat="1" ht="11.25">
      <c r="B144" s="209"/>
      <c r="C144" s="210"/>
      <c r="D144" s="203" t="s">
        <v>173</v>
      </c>
      <c r="E144" s="211" t="s">
        <v>1</v>
      </c>
      <c r="F144" s="212" t="s">
        <v>901</v>
      </c>
      <c r="G144" s="210"/>
      <c r="H144" s="213">
        <v>53</v>
      </c>
      <c r="I144" s="214"/>
      <c r="J144" s="210"/>
      <c r="K144" s="210"/>
      <c r="L144" s="215"/>
      <c r="M144" s="216"/>
      <c r="N144" s="217"/>
      <c r="O144" s="217"/>
      <c r="P144" s="217"/>
      <c r="Q144" s="217"/>
      <c r="R144" s="217"/>
      <c r="S144" s="217"/>
      <c r="T144" s="218"/>
      <c r="AT144" s="219" t="s">
        <v>173</v>
      </c>
      <c r="AU144" s="219" t="s">
        <v>85</v>
      </c>
      <c r="AV144" s="13" t="s">
        <v>85</v>
      </c>
      <c r="AW144" s="13" t="s">
        <v>34</v>
      </c>
      <c r="AX144" s="13" t="s">
        <v>83</v>
      </c>
      <c r="AY144" s="219" t="s">
        <v>133</v>
      </c>
    </row>
    <row r="145" spans="1:65" s="2" customFormat="1" ht="16.5" customHeight="1">
      <c r="A145" s="33"/>
      <c r="B145" s="34"/>
      <c r="C145" s="190" t="s">
        <v>190</v>
      </c>
      <c r="D145" s="190" t="s">
        <v>136</v>
      </c>
      <c r="E145" s="191" t="s">
        <v>479</v>
      </c>
      <c r="F145" s="192" t="s">
        <v>480</v>
      </c>
      <c r="G145" s="193" t="s">
        <v>139</v>
      </c>
      <c r="H145" s="194">
        <v>47</v>
      </c>
      <c r="I145" s="195"/>
      <c r="J145" s="196">
        <f>ROUND(I145*H145,2)</f>
        <v>0</v>
      </c>
      <c r="K145" s="192" t="s">
        <v>140</v>
      </c>
      <c r="L145" s="38"/>
      <c r="M145" s="197" t="s">
        <v>1</v>
      </c>
      <c r="N145" s="198"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141</v>
      </c>
      <c r="AT145" s="201" t="s">
        <v>136</v>
      </c>
      <c r="AU145" s="201" t="s">
        <v>85</v>
      </c>
      <c r="AY145" s="16" t="s">
        <v>133</v>
      </c>
      <c r="BE145" s="202">
        <f>IF(N145="základní",J145,0)</f>
        <v>0</v>
      </c>
      <c r="BF145" s="202">
        <f>IF(N145="snížená",J145,0)</f>
        <v>0</v>
      </c>
      <c r="BG145" s="202">
        <f>IF(N145="zákl. přenesená",J145,0)</f>
        <v>0</v>
      </c>
      <c r="BH145" s="202">
        <f>IF(N145="sníž. přenesená",J145,0)</f>
        <v>0</v>
      </c>
      <c r="BI145" s="202">
        <f>IF(N145="nulová",J145,0)</f>
        <v>0</v>
      </c>
      <c r="BJ145" s="16" t="s">
        <v>83</v>
      </c>
      <c r="BK145" s="202">
        <f>ROUND(I145*H145,2)</f>
        <v>0</v>
      </c>
      <c r="BL145" s="16" t="s">
        <v>141</v>
      </c>
      <c r="BM145" s="201" t="s">
        <v>902</v>
      </c>
    </row>
    <row r="146" spans="1:65" s="2" customFormat="1" ht="39">
      <c r="A146" s="33"/>
      <c r="B146" s="34"/>
      <c r="C146" s="35"/>
      <c r="D146" s="203" t="s">
        <v>143</v>
      </c>
      <c r="E146" s="35"/>
      <c r="F146" s="204" t="s">
        <v>482</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143</v>
      </c>
      <c r="AU146" s="16" t="s">
        <v>85</v>
      </c>
    </row>
    <row r="147" spans="1:65" s="13" customFormat="1" ht="11.25">
      <c r="B147" s="209"/>
      <c r="C147" s="210"/>
      <c r="D147" s="203" t="s">
        <v>173</v>
      </c>
      <c r="E147" s="211" t="s">
        <v>1</v>
      </c>
      <c r="F147" s="212" t="s">
        <v>903</v>
      </c>
      <c r="G147" s="210"/>
      <c r="H147" s="213">
        <v>47</v>
      </c>
      <c r="I147" s="214"/>
      <c r="J147" s="210"/>
      <c r="K147" s="210"/>
      <c r="L147" s="215"/>
      <c r="M147" s="216"/>
      <c r="N147" s="217"/>
      <c r="O147" s="217"/>
      <c r="P147" s="217"/>
      <c r="Q147" s="217"/>
      <c r="R147" s="217"/>
      <c r="S147" s="217"/>
      <c r="T147" s="218"/>
      <c r="AT147" s="219" t="s">
        <v>173</v>
      </c>
      <c r="AU147" s="219" t="s">
        <v>85</v>
      </c>
      <c r="AV147" s="13" t="s">
        <v>85</v>
      </c>
      <c r="AW147" s="13" t="s">
        <v>34</v>
      </c>
      <c r="AX147" s="13" t="s">
        <v>83</v>
      </c>
      <c r="AY147" s="219" t="s">
        <v>133</v>
      </c>
    </row>
    <row r="148" spans="1:65" s="2" customFormat="1" ht="16.5" customHeight="1">
      <c r="A148" s="33"/>
      <c r="B148" s="34"/>
      <c r="C148" s="190" t="s">
        <v>196</v>
      </c>
      <c r="D148" s="190" t="s">
        <v>136</v>
      </c>
      <c r="E148" s="191" t="s">
        <v>484</v>
      </c>
      <c r="F148" s="192" t="s">
        <v>485</v>
      </c>
      <c r="G148" s="193" t="s">
        <v>139</v>
      </c>
      <c r="H148" s="194">
        <v>14</v>
      </c>
      <c r="I148" s="195"/>
      <c r="J148" s="196">
        <f>ROUND(I148*H148,2)</f>
        <v>0</v>
      </c>
      <c r="K148" s="192" t="s">
        <v>140</v>
      </c>
      <c r="L148" s="38"/>
      <c r="M148" s="197" t="s">
        <v>1</v>
      </c>
      <c r="N148" s="198" t="s">
        <v>42</v>
      </c>
      <c r="O148" s="70"/>
      <c r="P148" s="199">
        <f>O148*H148</f>
        <v>0</v>
      </c>
      <c r="Q148" s="199">
        <v>0</v>
      </c>
      <c r="R148" s="199">
        <f>Q148*H148</f>
        <v>0</v>
      </c>
      <c r="S148" s="199">
        <v>0</v>
      </c>
      <c r="T148" s="200">
        <f>S148*H148</f>
        <v>0</v>
      </c>
      <c r="U148" s="33"/>
      <c r="V148" s="33"/>
      <c r="W148" s="33"/>
      <c r="X148" s="33"/>
      <c r="Y148" s="33"/>
      <c r="Z148" s="33"/>
      <c r="AA148" s="33"/>
      <c r="AB148" s="33"/>
      <c r="AC148" s="33"/>
      <c r="AD148" s="33"/>
      <c r="AE148" s="33"/>
      <c r="AR148" s="201" t="s">
        <v>141</v>
      </c>
      <c r="AT148" s="201" t="s">
        <v>136</v>
      </c>
      <c r="AU148" s="201" t="s">
        <v>85</v>
      </c>
      <c r="AY148" s="16" t="s">
        <v>133</v>
      </c>
      <c r="BE148" s="202">
        <f>IF(N148="základní",J148,0)</f>
        <v>0</v>
      </c>
      <c r="BF148" s="202">
        <f>IF(N148="snížená",J148,0)</f>
        <v>0</v>
      </c>
      <c r="BG148" s="202">
        <f>IF(N148="zákl. přenesená",J148,0)</f>
        <v>0</v>
      </c>
      <c r="BH148" s="202">
        <f>IF(N148="sníž. přenesená",J148,0)</f>
        <v>0</v>
      </c>
      <c r="BI148" s="202">
        <f>IF(N148="nulová",J148,0)</f>
        <v>0</v>
      </c>
      <c r="BJ148" s="16" t="s">
        <v>83</v>
      </c>
      <c r="BK148" s="202">
        <f>ROUND(I148*H148,2)</f>
        <v>0</v>
      </c>
      <c r="BL148" s="16" t="s">
        <v>141</v>
      </c>
      <c r="BM148" s="201" t="s">
        <v>904</v>
      </c>
    </row>
    <row r="149" spans="1:65" s="2" customFormat="1" ht="39">
      <c r="A149" s="33"/>
      <c r="B149" s="34"/>
      <c r="C149" s="35"/>
      <c r="D149" s="203" t="s">
        <v>143</v>
      </c>
      <c r="E149" s="35"/>
      <c r="F149" s="204" t="s">
        <v>487</v>
      </c>
      <c r="G149" s="35"/>
      <c r="H149" s="35"/>
      <c r="I149" s="205"/>
      <c r="J149" s="35"/>
      <c r="K149" s="35"/>
      <c r="L149" s="38"/>
      <c r="M149" s="206"/>
      <c r="N149" s="207"/>
      <c r="O149" s="70"/>
      <c r="P149" s="70"/>
      <c r="Q149" s="70"/>
      <c r="R149" s="70"/>
      <c r="S149" s="70"/>
      <c r="T149" s="71"/>
      <c r="U149" s="33"/>
      <c r="V149" s="33"/>
      <c r="W149" s="33"/>
      <c r="X149" s="33"/>
      <c r="Y149" s="33"/>
      <c r="Z149" s="33"/>
      <c r="AA149" s="33"/>
      <c r="AB149" s="33"/>
      <c r="AC149" s="33"/>
      <c r="AD149" s="33"/>
      <c r="AE149" s="33"/>
      <c r="AT149" s="16" t="s">
        <v>143</v>
      </c>
      <c r="AU149" s="16" t="s">
        <v>85</v>
      </c>
    </row>
    <row r="150" spans="1:65" s="13" customFormat="1" ht="11.25">
      <c r="B150" s="209"/>
      <c r="C150" s="210"/>
      <c r="D150" s="203" t="s">
        <v>173</v>
      </c>
      <c r="E150" s="211" t="s">
        <v>1</v>
      </c>
      <c r="F150" s="212" t="s">
        <v>905</v>
      </c>
      <c r="G150" s="210"/>
      <c r="H150" s="213">
        <v>14</v>
      </c>
      <c r="I150" s="214"/>
      <c r="J150" s="210"/>
      <c r="K150" s="210"/>
      <c r="L150" s="215"/>
      <c r="M150" s="216"/>
      <c r="N150" s="217"/>
      <c r="O150" s="217"/>
      <c r="P150" s="217"/>
      <c r="Q150" s="217"/>
      <c r="R150" s="217"/>
      <c r="S150" s="217"/>
      <c r="T150" s="218"/>
      <c r="AT150" s="219" t="s">
        <v>173</v>
      </c>
      <c r="AU150" s="219" t="s">
        <v>85</v>
      </c>
      <c r="AV150" s="13" t="s">
        <v>85</v>
      </c>
      <c r="AW150" s="13" t="s">
        <v>34</v>
      </c>
      <c r="AX150" s="13" t="s">
        <v>83</v>
      </c>
      <c r="AY150" s="219" t="s">
        <v>133</v>
      </c>
    </row>
    <row r="151" spans="1:65" s="2" customFormat="1" ht="16.5" customHeight="1">
      <c r="A151" s="33"/>
      <c r="B151" s="34"/>
      <c r="C151" s="190" t="s">
        <v>203</v>
      </c>
      <c r="D151" s="190" t="s">
        <v>136</v>
      </c>
      <c r="E151" s="191" t="s">
        <v>489</v>
      </c>
      <c r="F151" s="192" t="s">
        <v>490</v>
      </c>
      <c r="G151" s="193" t="s">
        <v>139</v>
      </c>
      <c r="H151" s="194">
        <v>14</v>
      </c>
      <c r="I151" s="195"/>
      <c r="J151" s="196">
        <f>ROUND(I151*H151,2)</f>
        <v>0</v>
      </c>
      <c r="K151" s="192" t="s">
        <v>140</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141</v>
      </c>
      <c r="AT151" s="201" t="s">
        <v>136</v>
      </c>
      <c r="AU151" s="201" t="s">
        <v>85</v>
      </c>
      <c r="AY151" s="16" t="s">
        <v>133</v>
      </c>
      <c r="BE151" s="202">
        <f>IF(N151="základní",J151,0)</f>
        <v>0</v>
      </c>
      <c r="BF151" s="202">
        <f>IF(N151="snížená",J151,0)</f>
        <v>0</v>
      </c>
      <c r="BG151" s="202">
        <f>IF(N151="zákl. přenesená",J151,0)</f>
        <v>0</v>
      </c>
      <c r="BH151" s="202">
        <f>IF(N151="sníž. přenesená",J151,0)</f>
        <v>0</v>
      </c>
      <c r="BI151" s="202">
        <f>IF(N151="nulová",J151,0)</f>
        <v>0</v>
      </c>
      <c r="BJ151" s="16" t="s">
        <v>83</v>
      </c>
      <c r="BK151" s="202">
        <f>ROUND(I151*H151,2)</f>
        <v>0</v>
      </c>
      <c r="BL151" s="16" t="s">
        <v>141</v>
      </c>
      <c r="BM151" s="201" t="s">
        <v>906</v>
      </c>
    </row>
    <row r="152" spans="1:65" s="2" customFormat="1" ht="39">
      <c r="A152" s="33"/>
      <c r="B152" s="34"/>
      <c r="C152" s="35"/>
      <c r="D152" s="203" t="s">
        <v>143</v>
      </c>
      <c r="E152" s="35"/>
      <c r="F152" s="204" t="s">
        <v>492</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143</v>
      </c>
      <c r="AU152" s="16" t="s">
        <v>85</v>
      </c>
    </row>
    <row r="153" spans="1:65" s="13" customFormat="1" ht="11.25">
      <c r="B153" s="209"/>
      <c r="C153" s="210"/>
      <c r="D153" s="203" t="s">
        <v>173</v>
      </c>
      <c r="E153" s="211" t="s">
        <v>1</v>
      </c>
      <c r="F153" s="212" t="s">
        <v>905</v>
      </c>
      <c r="G153" s="210"/>
      <c r="H153" s="213">
        <v>14</v>
      </c>
      <c r="I153" s="214"/>
      <c r="J153" s="210"/>
      <c r="K153" s="210"/>
      <c r="L153" s="215"/>
      <c r="M153" s="216"/>
      <c r="N153" s="217"/>
      <c r="O153" s="217"/>
      <c r="P153" s="217"/>
      <c r="Q153" s="217"/>
      <c r="R153" s="217"/>
      <c r="S153" s="217"/>
      <c r="T153" s="218"/>
      <c r="AT153" s="219" t="s">
        <v>173</v>
      </c>
      <c r="AU153" s="219" t="s">
        <v>85</v>
      </c>
      <c r="AV153" s="13" t="s">
        <v>85</v>
      </c>
      <c r="AW153" s="13" t="s">
        <v>34</v>
      </c>
      <c r="AX153" s="13" t="s">
        <v>83</v>
      </c>
      <c r="AY153" s="219" t="s">
        <v>133</v>
      </c>
    </row>
    <row r="154" spans="1:65" s="2" customFormat="1" ht="16.5" customHeight="1">
      <c r="A154" s="33"/>
      <c r="B154" s="34"/>
      <c r="C154" s="190" t="s">
        <v>209</v>
      </c>
      <c r="D154" s="190" t="s">
        <v>136</v>
      </c>
      <c r="E154" s="191" t="s">
        <v>907</v>
      </c>
      <c r="F154" s="192" t="s">
        <v>908</v>
      </c>
      <c r="G154" s="193" t="s">
        <v>170</v>
      </c>
      <c r="H154" s="194">
        <v>1</v>
      </c>
      <c r="I154" s="195"/>
      <c r="J154" s="196">
        <f>ROUND(I154*H154,2)</f>
        <v>0</v>
      </c>
      <c r="K154" s="192" t="s">
        <v>140</v>
      </c>
      <c r="L154" s="38"/>
      <c r="M154" s="197" t="s">
        <v>1</v>
      </c>
      <c r="N154" s="198" t="s">
        <v>42</v>
      </c>
      <c r="O154" s="70"/>
      <c r="P154" s="199">
        <f>O154*H154</f>
        <v>0</v>
      </c>
      <c r="Q154" s="199">
        <v>0</v>
      </c>
      <c r="R154" s="199">
        <f>Q154*H154</f>
        <v>0</v>
      </c>
      <c r="S154" s="199">
        <v>0</v>
      </c>
      <c r="T154" s="200">
        <f>S154*H154</f>
        <v>0</v>
      </c>
      <c r="U154" s="33"/>
      <c r="V154" s="33"/>
      <c r="W154" s="33"/>
      <c r="X154" s="33"/>
      <c r="Y154" s="33"/>
      <c r="Z154" s="33"/>
      <c r="AA154" s="33"/>
      <c r="AB154" s="33"/>
      <c r="AC154" s="33"/>
      <c r="AD154" s="33"/>
      <c r="AE154" s="33"/>
      <c r="AR154" s="201" t="s">
        <v>141</v>
      </c>
      <c r="AT154" s="201" t="s">
        <v>136</v>
      </c>
      <c r="AU154" s="201" t="s">
        <v>85</v>
      </c>
      <c r="AY154" s="16" t="s">
        <v>133</v>
      </c>
      <c r="BE154" s="202">
        <f>IF(N154="základní",J154,0)</f>
        <v>0</v>
      </c>
      <c r="BF154" s="202">
        <f>IF(N154="snížená",J154,0)</f>
        <v>0</v>
      </c>
      <c r="BG154" s="202">
        <f>IF(N154="zákl. přenesená",J154,0)</f>
        <v>0</v>
      </c>
      <c r="BH154" s="202">
        <f>IF(N154="sníž. přenesená",J154,0)</f>
        <v>0</v>
      </c>
      <c r="BI154" s="202">
        <f>IF(N154="nulová",J154,0)</f>
        <v>0</v>
      </c>
      <c r="BJ154" s="16" t="s">
        <v>83</v>
      </c>
      <c r="BK154" s="202">
        <f>ROUND(I154*H154,2)</f>
        <v>0</v>
      </c>
      <c r="BL154" s="16" t="s">
        <v>141</v>
      </c>
      <c r="BM154" s="201" t="s">
        <v>909</v>
      </c>
    </row>
    <row r="155" spans="1:65" s="2" customFormat="1" ht="29.25">
      <c r="A155" s="33"/>
      <c r="B155" s="34"/>
      <c r="C155" s="35"/>
      <c r="D155" s="203" t="s">
        <v>143</v>
      </c>
      <c r="E155" s="35"/>
      <c r="F155" s="204" t="s">
        <v>910</v>
      </c>
      <c r="G155" s="35"/>
      <c r="H155" s="35"/>
      <c r="I155" s="205"/>
      <c r="J155" s="35"/>
      <c r="K155" s="35"/>
      <c r="L155" s="38"/>
      <c r="M155" s="206"/>
      <c r="N155" s="207"/>
      <c r="O155" s="70"/>
      <c r="P155" s="70"/>
      <c r="Q155" s="70"/>
      <c r="R155" s="70"/>
      <c r="S155" s="70"/>
      <c r="T155" s="71"/>
      <c r="U155" s="33"/>
      <c r="V155" s="33"/>
      <c r="W155" s="33"/>
      <c r="X155" s="33"/>
      <c r="Y155" s="33"/>
      <c r="Z155" s="33"/>
      <c r="AA155" s="33"/>
      <c r="AB155" s="33"/>
      <c r="AC155" s="33"/>
      <c r="AD155" s="33"/>
      <c r="AE155" s="33"/>
      <c r="AT155" s="16" t="s">
        <v>143</v>
      </c>
      <c r="AU155" s="16" t="s">
        <v>85</v>
      </c>
    </row>
    <row r="156" spans="1:65" s="2" customFormat="1" ht="16.5" customHeight="1">
      <c r="A156" s="33"/>
      <c r="B156" s="34"/>
      <c r="C156" s="190" t="s">
        <v>212</v>
      </c>
      <c r="D156" s="190" t="s">
        <v>136</v>
      </c>
      <c r="E156" s="191" t="s">
        <v>911</v>
      </c>
      <c r="F156" s="192" t="s">
        <v>912</v>
      </c>
      <c r="G156" s="193" t="s">
        <v>139</v>
      </c>
      <c r="H156" s="194">
        <v>21.478999999999999</v>
      </c>
      <c r="I156" s="195"/>
      <c r="J156" s="196">
        <f>ROUND(I156*H156,2)</f>
        <v>0</v>
      </c>
      <c r="K156" s="192" t="s">
        <v>140</v>
      </c>
      <c r="L156" s="38"/>
      <c r="M156" s="197" t="s">
        <v>1</v>
      </c>
      <c r="N156" s="198" t="s">
        <v>42</v>
      </c>
      <c r="O156" s="70"/>
      <c r="P156" s="199">
        <f>O156*H156</f>
        <v>0</v>
      </c>
      <c r="Q156" s="199">
        <v>0</v>
      </c>
      <c r="R156" s="199">
        <f>Q156*H156</f>
        <v>0</v>
      </c>
      <c r="S156" s="199">
        <v>0</v>
      </c>
      <c r="T156" s="200">
        <f>S156*H156</f>
        <v>0</v>
      </c>
      <c r="U156" s="33"/>
      <c r="V156" s="33"/>
      <c r="W156" s="33"/>
      <c r="X156" s="33"/>
      <c r="Y156" s="33"/>
      <c r="Z156" s="33"/>
      <c r="AA156" s="33"/>
      <c r="AB156" s="33"/>
      <c r="AC156" s="33"/>
      <c r="AD156" s="33"/>
      <c r="AE156" s="33"/>
      <c r="AR156" s="201" t="s">
        <v>141</v>
      </c>
      <c r="AT156" s="201" t="s">
        <v>136</v>
      </c>
      <c r="AU156" s="201" t="s">
        <v>85</v>
      </c>
      <c r="AY156" s="16" t="s">
        <v>133</v>
      </c>
      <c r="BE156" s="202">
        <f>IF(N156="základní",J156,0)</f>
        <v>0</v>
      </c>
      <c r="BF156" s="202">
        <f>IF(N156="snížená",J156,0)</f>
        <v>0</v>
      </c>
      <c r="BG156" s="202">
        <f>IF(N156="zákl. přenesená",J156,0)</f>
        <v>0</v>
      </c>
      <c r="BH156" s="202">
        <f>IF(N156="sníž. přenesená",J156,0)</f>
        <v>0</v>
      </c>
      <c r="BI156" s="202">
        <f>IF(N156="nulová",J156,0)</f>
        <v>0</v>
      </c>
      <c r="BJ156" s="16" t="s">
        <v>83</v>
      </c>
      <c r="BK156" s="202">
        <f>ROUND(I156*H156,2)</f>
        <v>0</v>
      </c>
      <c r="BL156" s="16" t="s">
        <v>141</v>
      </c>
      <c r="BM156" s="201" t="s">
        <v>913</v>
      </c>
    </row>
    <row r="157" spans="1:65" s="2" customFormat="1" ht="39">
      <c r="A157" s="33"/>
      <c r="B157" s="34"/>
      <c r="C157" s="35"/>
      <c r="D157" s="203" t="s">
        <v>143</v>
      </c>
      <c r="E157" s="35"/>
      <c r="F157" s="204" t="s">
        <v>914</v>
      </c>
      <c r="G157" s="35"/>
      <c r="H157" s="35"/>
      <c r="I157" s="205"/>
      <c r="J157" s="35"/>
      <c r="K157" s="35"/>
      <c r="L157" s="38"/>
      <c r="M157" s="206"/>
      <c r="N157" s="207"/>
      <c r="O157" s="70"/>
      <c r="P157" s="70"/>
      <c r="Q157" s="70"/>
      <c r="R157" s="70"/>
      <c r="S157" s="70"/>
      <c r="T157" s="71"/>
      <c r="U157" s="33"/>
      <c r="V157" s="33"/>
      <c r="W157" s="33"/>
      <c r="X157" s="33"/>
      <c r="Y157" s="33"/>
      <c r="Z157" s="33"/>
      <c r="AA157" s="33"/>
      <c r="AB157" s="33"/>
      <c r="AC157" s="33"/>
      <c r="AD157" s="33"/>
      <c r="AE157" s="33"/>
      <c r="AT157" s="16" t="s">
        <v>143</v>
      </c>
      <c r="AU157" s="16" t="s">
        <v>85</v>
      </c>
    </row>
    <row r="158" spans="1:65" s="13" customFormat="1" ht="11.25">
      <c r="B158" s="209"/>
      <c r="C158" s="210"/>
      <c r="D158" s="203" t="s">
        <v>173</v>
      </c>
      <c r="E158" s="211" t="s">
        <v>1</v>
      </c>
      <c r="F158" s="212" t="s">
        <v>915</v>
      </c>
      <c r="G158" s="210"/>
      <c r="H158" s="213">
        <v>21.478999999999999</v>
      </c>
      <c r="I158" s="214"/>
      <c r="J158" s="210"/>
      <c r="K158" s="210"/>
      <c r="L158" s="215"/>
      <c r="M158" s="216"/>
      <c r="N158" s="217"/>
      <c r="O158" s="217"/>
      <c r="P158" s="217"/>
      <c r="Q158" s="217"/>
      <c r="R158" s="217"/>
      <c r="S158" s="217"/>
      <c r="T158" s="218"/>
      <c r="AT158" s="219" t="s">
        <v>173</v>
      </c>
      <c r="AU158" s="219" t="s">
        <v>85</v>
      </c>
      <c r="AV158" s="13" t="s">
        <v>85</v>
      </c>
      <c r="AW158" s="13" t="s">
        <v>34</v>
      </c>
      <c r="AX158" s="13" t="s">
        <v>83</v>
      </c>
      <c r="AY158" s="219" t="s">
        <v>133</v>
      </c>
    </row>
    <row r="159" spans="1:65" s="2" customFormat="1" ht="16.5" customHeight="1">
      <c r="A159" s="33"/>
      <c r="B159" s="34"/>
      <c r="C159" s="190" t="s">
        <v>217</v>
      </c>
      <c r="D159" s="190" t="s">
        <v>136</v>
      </c>
      <c r="E159" s="191" t="s">
        <v>494</v>
      </c>
      <c r="F159" s="192" t="s">
        <v>495</v>
      </c>
      <c r="G159" s="193" t="s">
        <v>147</v>
      </c>
      <c r="H159" s="194">
        <v>38</v>
      </c>
      <c r="I159" s="195"/>
      <c r="J159" s="196">
        <f>ROUND(I159*H159,2)</f>
        <v>0</v>
      </c>
      <c r="K159" s="192" t="s">
        <v>140</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141</v>
      </c>
      <c r="AT159" s="201" t="s">
        <v>136</v>
      </c>
      <c r="AU159" s="201" t="s">
        <v>85</v>
      </c>
      <c r="AY159" s="16" t="s">
        <v>133</v>
      </c>
      <c r="BE159" s="202">
        <f>IF(N159="základní",J159,0)</f>
        <v>0</v>
      </c>
      <c r="BF159" s="202">
        <f>IF(N159="snížená",J159,0)</f>
        <v>0</v>
      </c>
      <c r="BG159" s="202">
        <f>IF(N159="zákl. přenesená",J159,0)</f>
        <v>0</v>
      </c>
      <c r="BH159" s="202">
        <f>IF(N159="sníž. přenesená",J159,0)</f>
        <v>0</v>
      </c>
      <c r="BI159" s="202">
        <f>IF(N159="nulová",J159,0)</f>
        <v>0</v>
      </c>
      <c r="BJ159" s="16" t="s">
        <v>83</v>
      </c>
      <c r="BK159" s="202">
        <f>ROUND(I159*H159,2)</f>
        <v>0</v>
      </c>
      <c r="BL159" s="16" t="s">
        <v>141</v>
      </c>
      <c r="BM159" s="201" t="s">
        <v>916</v>
      </c>
    </row>
    <row r="160" spans="1:65" s="2" customFormat="1" ht="19.5">
      <c r="A160" s="33"/>
      <c r="B160" s="34"/>
      <c r="C160" s="35"/>
      <c r="D160" s="203" t="s">
        <v>143</v>
      </c>
      <c r="E160" s="35"/>
      <c r="F160" s="204" t="s">
        <v>497</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143</v>
      </c>
      <c r="AU160" s="16" t="s">
        <v>85</v>
      </c>
    </row>
    <row r="161" spans="1:65" s="2" customFormat="1" ht="16.5" customHeight="1">
      <c r="A161" s="33"/>
      <c r="B161" s="34"/>
      <c r="C161" s="190" t="s">
        <v>8</v>
      </c>
      <c r="D161" s="190" t="s">
        <v>136</v>
      </c>
      <c r="E161" s="191" t="s">
        <v>397</v>
      </c>
      <c r="F161" s="192" t="s">
        <v>398</v>
      </c>
      <c r="G161" s="193" t="s">
        <v>399</v>
      </c>
      <c r="H161" s="194">
        <v>27</v>
      </c>
      <c r="I161" s="195"/>
      <c r="J161" s="196">
        <f>ROUND(I161*H161,2)</f>
        <v>0</v>
      </c>
      <c r="K161" s="192" t="s">
        <v>140</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141</v>
      </c>
      <c r="AT161" s="201" t="s">
        <v>136</v>
      </c>
      <c r="AU161" s="201" t="s">
        <v>85</v>
      </c>
      <c r="AY161" s="16" t="s">
        <v>133</v>
      </c>
      <c r="BE161" s="202">
        <f>IF(N161="základní",J161,0)</f>
        <v>0</v>
      </c>
      <c r="BF161" s="202">
        <f>IF(N161="snížená",J161,0)</f>
        <v>0</v>
      </c>
      <c r="BG161" s="202">
        <f>IF(N161="zákl. přenesená",J161,0)</f>
        <v>0</v>
      </c>
      <c r="BH161" s="202">
        <f>IF(N161="sníž. přenesená",J161,0)</f>
        <v>0</v>
      </c>
      <c r="BI161" s="202">
        <f>IF(N161="nulová",J161,0)</f>
        <v>0</v>
      </c>
      <c r="BJ161" s="16" t="s">
        <v>83</v>
      </c>
      <c r="BK161" s="202">
        <f>ROUND(I161*H161,2)</f>
        <v>0</v>
      </c>
      <c r="BL161" s="16" t="s">
        <v>141</v>
      </c>
      <c r="BM161" s="201" t="s">
        <v>917</v>
      </c>
    </row>
    <row r="162" spans="1:65" s="2" customFormat="1" ht="39">
      <c r="A162" s="33"/>
      <c r="B162" s="34"/>
      <c r="C162" s="35"/>
      <c r="D162" s="203" t="s">
        <v>143</v>
      </c>
      <c r="E162" s="35"/>
      <c r="F162" s="204" t="s">
        <v>401</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143</v>
      </c>
      <c r="AU162" s="16" t="s">
        <v>85</v>
      </c>
    </row>
    <row r="163" spans="1:65" s="13" customFormat="1" ht="11.25">
      <c r="B163" s="209"/>
      <c r="C163" s="210"/>
      <c r="D163" s="203" t="s">
        <v>173</v>
      </c>
      <c r="E163" s="211" t="s">
        <v>1</v>
      </c>
      <c r="F163" s="212" t="s">
        <v>918</v>
      </c>
      <c r="G163" s="210"/>
      <c r="H163" s="213">
        <v>27</v>
      </c>
      <c r="I163" s="214"/>
      <c r="J163" s="210"/>
      <c r="K163" s="210"/>
      <c r="L163" s="215"/>
      <c r="M163" s="216"/>
      <c r="N163" s="217"/>
      <c r="O163" s="217"/>
      <c r="P163" s="217"/>
      <c r="Q163" s="217"/>
      <c r="R163" s="217"/>
      <c r="S163" s="217"/>
      <c r="T163" s="218"/>
      <c r="AT163" s="219" t="s">
        <v>173</v>
      </c>
      <c r="AU163" s="219" t="s">
        <v>85</v>
      </c>
      <c r="AV163" s="13" t="s">
        <v>85</v>
      </c>
      <c r="AW163" s="13" t="s">
        <v>34</v>
      </c>
      <c r="AX163" s="13" t="s">
        <v>83</v>
      </c>
      <c r="AY163" s="219" t="s">
        <v>133</v>
      </c>
    </row>
    <row r="164" spans="1:65" s="2" customFormat="1" ht="16.5" customHeight="1">
      <c r="A164" s="33"/>
      <c r="B164" s="34"/>
      <c r="C164" s="190" t="s">
        <v>224</v>
      </c>
      <c r="D164" s="190" t="s">
        <v>136</v>
      </c>
      <c r="E164" s="191" t="s">
        <v>404</v>
      </c>
      <c r="F164" s="192" t="s">
        <v>405</v>
      </c>
      <c r="G164" s="193" t="s">
        <v>399</v>
      </c>
      <c r="H164" s="194">
        <v>7</v>
      </c>
      <c r="I164" s="195"/>
      <c r="J164" s="196">
        <f>ROUND(I164*H164,2)</f>
        <v>0</v>
      </c>
      <c r="K164" s="192" t="s">
        <v>140</v>
      </c>
      <c r="L164" s="38"/>
      <c r="M164" s="197" t="s">
        <v>1</v>
      </c>
      <c r="N164" s="198"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141</v>
      </c>
      <c r="AT164" s="201" t="s">
        <v>136</v>
      </c>
      <c r="AU164" s="201" t="s">
        <v>85</v>
      </c>
      <c r="AY164" s="16" t="s">
        <v>133</v>
      </c>
      <c r="BE164" s="202">
        <f>IF(N164="základní",J164,0)</f>
        <v>0</v>
      </c>
      <c r="BF164" s="202">
        <f>IF(N164="snížená",J164,0)</f>
        <v>0</v>
      </c>
      <c r="BG164" s="202">
        <f>IF(N164="zákl. přenesená",J164,0)</f>
        <v>0</v>
      </c>
      <c r="BH164" s="202">
        <f>IF(N164="sníž. přenesená",J164,0)</f>
        <v>0</v>
      </c>
      <c r="BI164" s="202">
        <f>IF(N164="nulová",J164,0)</f>
        <v>0</v>
      </c>
      <c r="BJ164" s="16" t="s">
        <v>83</v>
      </c>
      <c r="BK164" s="202">
        <f>ROUND(I164*H164,2)</f>
        <v>0</v>
      </c>
      <c r="BL164" s="16" t="s">
        <v>141</v>
      </c>
      <c r="BM164" s="201" t="s">
        <v>919</v>
      </c>
    </row>
    <row r="165" spans="1:65" s="2" customFormat="1" ht="39">
      <c r="A165" s="33"/>
      <c r="B165" s="34"/>
      <c r="C165" s="35"/>
      <c r="D165" s="203" t="s">
        <v>143</v>
      </c>
      <c r="E165" s="35"/>
      <c r="F165" s="204" t="s">
        <v>407</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143</v>
      </c>
      <c r="AU165" s="16" t="s">
        <v>85</v>
      </c>
    </row>
    <row r="166" spans="1:65" s="2" customFormat="1" ht="16.5" customHeight="1">
      <c r="A166" s="33"/>
      <c r="B166" s="34"/>
      <c r="C166" s="190" t="s">
        <v>228</v>
      </c>
      <c r="D166" s="190" t="s">
        <v>136</v>
      </c>
      <c r="E166" s="191" t="s">
        <v>409</v>
      </c>
      <c r="F166" s="192" t="s">
        <v>410</v>
      </c>
      <c r="G166" s="193" t="s">
        <v>399</v>
      </c>
      <c r="H166" s="194">
        <v>8</v>
      </c>
      <c r="I166" s="195"/>
      <c r="J166" s="196">
        <f>ROUND(I166*H166,2)</f>
        <v>0</v>
      </c>
      <c r="K166" s="192" t="s">
        <v>140</v>
      </c>
      <c r="L166" s="38"/>
      <c r="M166" s="197" t="s">
        <v>1</v>
      </c>
      <c r="N166" s="198" t="s">
        <v>42</v>
      </c>
      <c r="O166" s="70"/>
      <c r="P166" s="199">
        <f>O166*H166</f>
        <v>0</v>
      </c>
      <c r="Q166" s="199">
        <v>0</v>
      </c>
      <c r="R166" s="199">
        <f>Q166*H166</f>
        <v>0</v>
      </c>
      <c r="S166" s="199">
        <v>0</v>
      </c>
      <c r="T166" s="200">
        <f>S166*H166</f>
        <v>0</v>
      </c>
      <c r="U166" s="33"/>
      <c r="V166" s="33"/>
      <c r="W166" s="33"/>
      <c r="X166" s="33"/>
      <c r="Y166" s="33"/>
      <c r="Z166" s="33"/>
      <c r="AA166" s="33"/>
      <c r="AB166" s="33"/>
      <c r="AC166" s="33"/>
      <c r="AD166" s="33"/>
      <c r="AE166" s="33"/>
      <c r="AR166" s="201" t="s">
        <v>141</v>
      </c>
      <c r="AT166" s="201" t="s">
        <v>136</v>
      </c>
      <c r="AU166" s="201" t="s">
        <v>85</v>
      </c>
      <c r="AY166" s="16" t="s">
        <v>133</v>
      </c>
      <c r="BE166" s="202">
        <f>IF(N166="základní",J166,0)</f>
        <v>0</v>
      </c>
      <c r="BF166" s="202">
        <f>IF(N166="snížená",J166,0)</f>
        <v>0</v>
      </c>
      <c r="BG166" s="202">
        <f>IF(N166="zákl. přenesená",J166,0)</f>
        <v>0</v>
      </c>
      <c r="BH166" s="202">
        <f>IF(N166="sníž. přenesená",J166,0)</f>
        <v>0</v>
      </c>
      <c r="BI166" s="202">
        <f>IF(N166="nulová",J166,0)</f>
        <v>0</v>
      </c>
      <c r="BJ166" s="16" t="s">
        <v>83</v>
      </c>
      <c r="BK166" s="202">
        <f>ROUND(I166*H166,2)</f>
        <v>0</v>
      </c>
      <c r="BL166" s="16" t="s">
        <v>141</v>
      </c>
      <c r="BM166" s="201" t="s">
        <v>920</v>
      </c>
    </row>
    <row r="167" spans="1:65" s="2" customFormat="1" ht="39">
      <c r="A167" s="33"/>
      <c r="B167" s="34"/>
      <c r="C167" s="35"/>
      <c r="D167" s="203" t="s">
        <v>143</v>
      </c>
      <c r="E167" s="35"/>
      <c r="F167" s="204" t="s">
        <v>412</v>
      </c>
      <c r="G167" s="35"/>
      <c r="H167" s="35"/>
      <c r="I167" s="205"/>
      <c r="J167" s="35"/>
      <c r="K167" s="35"/>
      <c r="L167" s="38"/>
      <c r="M167" s="206"/>
      <c r="N167" s="207"/>
      <c r="O167" s="70"/>
      <c r="P167" s="70"/>
      <c r="Q167" s="70"/>
      <c r="R167" s="70"/>
      <c r="S167" s="70"/>
      <c r="T167" s="71"/>
      <c r="U167" s="33"/>
      <c r="V167" s="33"/>
      <c r="W167" s="33"/>
      <c r="X167" s="33"/>
      <c r="Y167" s="33"/>
      <c r="Z167" s="33"/>
      <c r="AA167" s="33"/>
      <c r="AB167" s="33"/>
      <c r="AC167" s="33"/>
      <c r="AD167" s="33"/>
      <c r="AE167" s="33"/>
      <c r="AT167" s="16" t="s">
        <v>143</v>
      </c>
      <c r="AU167" s="16" t="s">
        <v>85</v>
      </c>
    </row>
    <row r="168" spans="1:65" s="2" customFormat="1" ht="16.5" customHeight="1">
      <c r="A168" s="33"/>
      <c r="B168" s="34"/>
      <c r="C168" s="190" t="s">
        <v>233</v>
      </c>
      <c r="D168" s="190" t="s">
        <v>136</v>
      </c>
      <c r="E168" s="191" t="s">
        <v>414</v>
      </c>
      <c r="F168" s="192" t="s">
        <v>415</v>
      </c>
      <c r="G168" s="193" t="s">
        <v>139</v>
      </c>
      <c r="H168" s="194">
        <v>131.43</v>
      </c>
      <c r="I168" s="195"/>
      <c r="J168" s="196">
        <f>ROUND(I168*H168,2)</f>
        <v>0</v>
      </c>
      <c r="K168" s="192" t="s">
        <v>140</v>
      </c>
      <c r="L168" s="38"/>
      <c r="M168" s="197" t="s">
        <v>1</v>
      </c>
      <c r="N168" s="198" t="s">
        <v>42</v>
      </c>
      <c r="O168" s="70"/>
      <c r="P168" s="199">
        <f>O168*H168</f>
        <v>0</v>
      </c>
      <c r="Q168" s="199">
        <v>0</v>
      </c>
      <c r="R168" s="199">
        <f>Q168*H168</f>
        <v>0</v>
      </c>
      <c r="S168" s="199">
        <v>0</v>
      </c>
      <c r="T168" s="200">
        <f>S168*H168</f>
        <v>0</v>
      </c>
      <c r="U168" s="33"/>
      <c r="V168" s="33"/>
      <c r="W168" s="33"/>
      <c r="X168" s="33"/>
      <c r="Y168" s="33"/>
      <c r="Z168" s="33"/>
      <c r="AA168" s="33"/>
      <c r="AB168" s="33"/>
      <c r="AC168" s="33"/>
      <c r="AD168" s="33"/>
      <c r="AE168" s="33"/>
      <c r="AR168" s="201" t="s">
        <v>141</v>
      </c>
      <c r="AT168" s="201" t="s">
        <v>136</v>
      </c>
      <c r="AU168" s="201" t="s">
        <v>85</v>
      </c>
      <c r="AY168" s="16" t="s">
        <v>133</v>
      </c>
      <c r="BE168" s="202">
        <f>IF(N168="základní",J168,0)</f>
        <v>0</v>
      </c>
      <c r="BF168" s="202">
        <f>IF(N168="snížená",J168,0)</f>
        <v>0</v>
      </c>
      <c r="BG168" s="202">
        <f>IF(N168="zákl. přenesená",J168,0)</f>
        <v>0</v>
      </c>
      <c r="BH168" s="202">
        <f>IF(N168="sníž. přenesená",J168,0)</f>
        <v>0</v>
      </c>
      <c r="BI168" s="202">
        <f>IF(N168="nulová",J168,0)</f>
        <v>0</v>
      </c>
      <c r="BJ168" s="16" t="s">
        <v>83</v>
      </c>
      <c r="BK168" s="202">
        <f>ROUND(I168*H168,2)</f>
        <v>0</v>
      </c>
      <c r="BL168" s="16" t="s">
        <v>141</v>
      </c>
      <c r="BM168" s="201" t="s">
        <v>921</v>
      </c>
    </row>
    <row r="169" spans="1:65" s="2" customFormat="1" ht="19.5">
      <c r="A169" s="33"/>
      <c r="B169" s="34"/>
      <c r="C169" s="35"/>
      <c r="D169" s="203" t="s">
        <v>143</v>
      </c>
      <c r="E169" s="35"/>
      <c r="F169" s="204" t="s">
        <v>417</v>
      </c>
      <c r="G169" s="35"/>
      <c r="H169" s="35"/>
      <c r="I169" s="205"/>
      <c r="J169" s="35"/>
      <c r="K169" s="35"/>
      <c r="L169" s="38"/>
      <c r="M169" s="206"/>
      <c r="N169" s="207"/>
      <c r="O169" s="70"/>
      <c r="P169" s="70"/>
      <c r="Q169" s="70"/>
      <c r="R169" s="70"/>
      <c r="S169" s="70"/>
      <c r="T169" s="71"/>
      <c r="U169" s="33"/>
      <c r="V169" s="33"/>
      <c r="W169" s="33"/>
      <c r="X169" s="33"/>
      <c r="Y169" s="33"/>
      <c r="Z169" s="33"/>
      <c r="AA169" s="33"/>
      <c r="AB169" s="33"/>
      <c r="AC169" s="33"/>
      <c r="AD169" s="33"/>
      <c r="AE169" s="33"/>
      <c r="AT169" s="16" t="s">
        <v>143</v>
      </c>
      <c r="AU169" s="16" t="s">
        <v>85</v>
      </c>
    </row>
    <row r="170" spans="1:65" s="13" customFormat="1" ht="11.25">
      <c r="B170" s="209"/>
      <c r="C170" s="210"/>
      <c r="D170" s="203" t="s">
        <v>173</v>
      </c>
      <c r="E170" s="211" t="s">
        <v>1</v>
      </c>
      <c r="F170" s="212" t="s">
        <v>922</v>
      </c>
      <c r="G170" s="210"/>
      <c r="H170" s="213">
        <v>131.43</v>
      </c>
      <c r="I170" s="214"/>
      <c r="J170" s="210"/>
      <c r="K170" s="210"/>
      <c r="L170" s="215"/>
      <c r="M170" s="216"/>
      <c r="N170" s="217"/>
      <c r="O170" s="217"/>
      <c r="P170" s="217"/>
      <c r="Q170" s="217"/>
      <c r="R170" s="217"/>
      <c r="S170" s="217"/>
      <c r="T170" s="218"/>
      <c r="AT170" s="219" t="s">
        <v>173</v>
      </c>
      <c r="AU170" s="219" t="s">
        <v>85</v>
      </c>
      <c r="AV170" s="13" t="s">
        <v>85</v>
      </c>
      <c r="AW170" s="13" t="s">
        <v>34</v>
      </c>
      <c r="AX170" s="13" t="s">
        <v>83</v>
      </c>
      <c r="AY170" s="219" t="s">
        <v>133</v>
      </c>
    </row>
    <row r="171" spans="1:65" s="2" customFormat="1" ht="16.5" customHeight="1">
      <c r="A171" s="33"/>
      <c r="B171" s="34"/>
      <c r="C171" s="190" t="s">
        <v>239</v>
      </c>
      <c r="D171" s="190" t="s">
        <v>136</v>
      </c>
      <c r="E171" s="191" t="s">
        <v>425</v>
      </c>
      <c r="F171" s="192" t="s">
        <v>426</v>
      </c>
      <c r="G171" s="193" t="s">
        <v>139</v>
      </c>
      <c r="H171" s="194">
        <v>131.43</v>
      </c>
      <c r="I171" s="195"/>
      <c r="J171" s="196">
        <f>ROUND(I171*H171,2)</f>
        <v>0</v>
      </c>
      <c r="K171" s="192" t="s">
        <v>140</v>
      </c>
      <c r="L171" s="38"/>
      <c r="M171" s="197" t="s">
        <v>1</v>
      </c>
      <c r="N171" s="19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141</v>
      </c>
      <c r="AT171" s="201" t="s">
        <v>136</v>
      </c>
      <c r="AU171" s="201" t="s">
        <v>85</v>
      </c>
      <c r="AY171" s="16" t="s">
        <v>133</v>
      </c>
      <c r="BE171" s="202">
        <f>IF(N171="základní",J171,0)</f>
        <v>0</v>
      </c>
      <c r="BF171" s="202">
        <f>IF(N171="snížená",J171,0)</f>
        <v>0</v>
      </c>
      <c r="BG171" s="202">
        <f>IF(N171="zákl. přenesená",J171,0)</f>
        <v>0</v>
      </c>
      <c r="BH171" s="202">
        <f>IF(N171="sníž. přenesená",J171,0)</f>
        <v>0</v>
      </c>
      <c r="BI171" s="202">
        <f>IF(N171="nulová",J171,0)</f>
        <v>0</v>
      </c>
      <c r="BJ171" s="16" t="s">
        <v>83</v>
      </c>
      <c r="BK171" s="202">
        <f>ROUND(I171*H171,2)</f>
        <v>0</v>
      </c>
      <c r="BL171" s="16" t="s">
        <v>141</v>
      </c>
      <c r="BM171" s="201" t="s">
        <v>923</v>
      </c>
    </row>
    <row r="172" spans="1:65" s="2" customFormat="1" ht="19.5">
      <c r="A172" s="33"/>
      <c r="B172" s="34"/>
      <c r="C172" s="35"/>
      <c r="D172" s="203" t="s">
        <v>143</v>
      </c>
      <c r="E172" s="35"/>
      <c r="F172" s="204" t="s">
        <v>428</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143</v>
      </c>
      <c r="AU172" s="16" t="s">
        <v>85</v>
      </c>
    </row>
    <row r="173" spans="1:65" s="13" customFormat="1" ht="11.25">
      <c r="B173" s="209"/>
      <c r="C173" s="210"/>
      <c r="D173" s="203" t="s">
        <v>173</v>
      </c>
      <c r="E173" s="211" t="s">
        <v>1</v>
      </c>
      <c r="F173" s="212" t="s">
        <v>922</v>
      </c>
      <c r="G173" s="210"/>
      <c r="H173" s="213">
        <v>131.43</v>
      </c>
      <c r="I173" s="214"/>
      <c r="J173" s="210"/>
      <c r="K173" s="210"/>
      <c r="L173" s="215"/>
      <c r="M173" s="216"/>
      <c r="N173" s="217"/>
      <c r="O173" s="217"/>
      <c r="P173" s="217"/>
      <c r="Q173" s="217"/>
      <c r="R173" s="217"/>
      <c r="S173" s="217"/>
      <c r="T173" s="218"/>
      <c r="AT173" s="219" t="s">
        <v>173</v>
      </c>
      <c r="AU173" s="219" t="s">
        <v>85</v>
      </c>
      <c r="AV173" s="13" t="s">
        <v>85</v>
      </c>
      <c r="AW173" s="13" t="s">
        <v>34</v>
      </c>
      <c r="AX173" s="13" t="s">
        <v>83</v>
      </c>
      <c r="AY173" s="219" t="s">
        <v>133</v>
      </c>
    </row>
    <row r="174" spans="1:65" s="2" customFormat="1" ht="21.75" customHeight="1">
      <c r="A174" s="33"/>
      <c r="B174" s="34"/>
      <c r="C174" s="190" t="s">
        <v>245</v>
      </c>
      <c r="D174" s="190" t="s">
        <v>136</v>
      </c>
      <c r="E174" s="191" t="s">
        <v>435</v>
      </c>
      <c r="F174" s="192" t="s">
        <v>436</v>
      </c>
      <c r="G174" s="193" t="s">
        <v>139</v>
      </c>
      <c r="H174" s="194">
        <v>1200</v>
      </c>
      <c r="I174" s="195"/>
      <c r="J174" s="196">
        <f>ROUND(I174*H174,2)</f>
        <v>0</v>
      </c>
      <c r="K174" s="192" t="s">
        <v>140</v>
      </c>
      <c r="L174" s="38"/>
      <c r="M174" s="197" t="s">
        <v>1</v>
      </c>
      <c r="N174" s="198" t="s">
        <v>42</v>
      </c>
      <c r="O174" s="70"/>
      <c r="P174" s="199">
        <f>O174*H174</f>
        <v>0</v>
      </c>
      <c r="Q174" s="199">
        <v>0</v>
      </c>
      <c r="R174" s="199">
        <f>Q174*H174</f>
        <v>0</v>
      </c>
      <c r="S174" s="199">
        <v>0</v>
      </c>
      <c r="T174" s="200">
        <f>S174*H174</f>
        <v>0</v>
      </c>
      <c r="U174" s="33"/>
      <c r="V174" s="33"/>
      <c r="W174" s="33"/>
      <c r="X174" s="33"/>
      <c r="Y174" s="33"/>
      <c r="Z174" s="33"/>
      <c r="AA174" s="33"/>
      <c r="AB174" s="33"/>
      <c r="AC174" s="33"/>
      <c r="AD174" s="33"/>
      <c r="AE174" s="33"/>
      <c r="AR174" s="201" t="s">
        <v>141</v>
      </c>
      <c r="AT174" s="201" t="s">
        <v>136</v>
      </c>
      <c r="AU174" s="201" t="s">
        <v>85</v>
      </c>
      <c r="AY174" s="16" t="s">
        <v>133</v>
      </c>
      <c r="BE174" s="202">
        <f>IF(N174="základní",J174,0)</f>
        <v>0</v>
      </c>
      <c r="BF174" s="202">
        <f>IF(N174="snížená",J174,0)</f>
        <v>0</v>
      </c>
      <c r="BG174" s="202">
        <f>IF(N174="zákl. přenesená",J174,0)</f>
        <v>0</v>
      </c>
      <c r="BH174" s="202">
        <f>IF(N174="sníž. přenesená",J174,0)</f>
        <v>0</v>
      </c>
      <c r="BI174" s="202">
        <f>IF(N174="nulová",J174,0)</f>
        <v>0</v>
      </c>
      <c r="BJ174" s="16" t="s">
        <v>83</v>
      </c>
      <c r="BK174" s="202">
        <f>ROUND(I174*H174,2)</f>
        <v>0</v>
      </c>
      <c r="BL174" s="16" t="s">
        <v>141</v>
      </c>
      <c r="BM174" s="201" t="s">
        <v>924</v>
      </c>
    </row>
    <row r="175" spans="1:65" s="2" customFormat="1" ht="29.25">
      <c r="A175" s="33"/>
      <c r="B175" s="34"/>
      <c r="C175" s="35"/>
      <c r="D175" s="203" t="s">
        <v>143</v>
      </c>
      <c r="E175" s="35"/>
      <c r="F175" s="204" t="s">
        <v>438</v>
      </c>
      <c r="G175" s="35"/>
      <c r="H175" s="35"/>
      <c r="I175" s="205"/>
      <c r="J175" s="35"/>
      <c r="K175" s="35"/>
      <c r="L175" s="38"/>
      <c r="M175" s="206"/>
      <c r="N175" s="207"/>
      <c r="O175" s="70"/>
      <c r="P175" s="70"/>
      <c r="Q175" s="70"/>
      <c r="R175" s="70"/>
      <c r="S175" s="70"/>
      <c r="T175" s="71"/>
      <c r="U175" s="33"/>
      <c r="V175" s="33"/>
      <c r="W175" s="33"/>
      <c r="X175" s="33"/>
      <c r="Y175" s="33"/>
      <c r="Z175" s="33"/>
      <c r="AA175" s="33"/>
      <c r="AB175" s="33"/>
      <c r="AC175" s="33"/>
      <c r="AD175" s="33"/>
      <c r="AE175" s="33"/>
      <c r="AT175" s="16" t="s">
        <v>143</v>
      </c>
      <c r="AU175" s="16" t="s">
        <v>85</v>
      </c>
    </row>
    <row r="176" spans="1:65" s="13" customFormat="1" ht="11.25">
      <c r="B176" s="209"/>
      <c r="C176" s="210"/>
      <c r="D176" s="203" t="s">
        <v>173</v>
      </c>
      <c r="E176" s="211" t="s">
        <v>1</v>
      </c>
      <c r="F176" s="212" t="s">
        <v>925</v>
      </c>
      <c r="G176" s="210"/>
      <c r="H176" s="213">
        <v>1200</v>
      </c>
      <c r="I176" s="214"/>
      <c r="J176" s="210"/>
      <c r="K176" s="210"/>
      <c r="L176" s="215"/>
      <c r="M176" s="216"/>
      <c r="N176" s="217"/>
      <c r="O176" s="217"/>
      <c r="P176" s="217"/>
      <c r="Q176" s="217"/>
      <c r="R176" s="217"/>
      <c r="S176" s="217"/>
      <c r="T176" s="218"/>
      <c r="AT176" s="219" t="s">
        <v>173</v>
      </c>
      <c r="AU176" s="219" t="s">
        <v>85</v>
      </c>
      <c r="AV176" s="13" t="s">
        <v>85</v>
      </c>
      <c r="AW176" s="13" t="s">
        <v>34</v>
      </c>
      <c r="AX176" s="13" t="s">
        <v>83</v>
      </c>
      <c r="AY176" s="219" t="s">
        <v>133</v>
      </c>
    </row>
    <row r="177" spans="1:65" s="2" customFormat="1" ht="21.75" customHeight="1">
      <c r="A177" s="33"/>
      <c r="B177" s="34"/>
      <c r="C177" s="190" t="s">
        <v>7</v>
      </c>
      <c r="D177" s="190" t="s">
        <v>136</v>
      </c>
      <c r="E177" s="191" t="s">
        <v>441</v>
      </c>
      <c r="F177" s="192" t="s">
        <v>442</v>
      </c>
      <c r="G177" s="193" t="s">
        <v>139</v>
      </c>
      <c r="H177" s="194">
        <v>1200</v>
      </c>
      <c r="I177" s="195"/>
      <c r="J177" s="196">
        <f>ROUND(I177*H177,2)</f>
        <v>0</v>
      </c>
      <c r="K177" s="192" t="s">
        <v>140</v>
      </c>
      <c r="L177" s="38"/>
      <c r="M177" s="197" t="s">
        <v>1</v>
      </c>
      <c r="N177" s="198"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141</v>
      </c>
      <c r="AT177" s="201" t="s">
        <v>136</v>
      </c>
      <c r="AU177" s="201" t="s">
        <v>85</v>
      </c>
      <c r="AY177" s="16" t="s">
        <v>133</v>
      </c>
      <c r="BE177" s="202">
        <f>IF(N177="základní",J177,0)</f>
        <v>0</v>
      </c>
      <c r="BF177" s="202">
        <f>IF(N177="snížená",J177,0)</f>
        <v>0</v>
      </c>
      <c r="BG177" s="202">
        <f>IF(N177="zákl. přenesená",J177,0)</f>
        <v>0</v>
      </c>
      <c r="BH177" s="202">
        <f>IF(N177="sníž. přenesená",J177,0)</f>
        <v>0</v>
      </c>
      <c r="BI177" s="202">
        <f>IF(N177="nulová",J177,0)</f>
        <v>0</v>
      </c>
      <c r="BJ177" s="16" t="s">
        <v>83</v>
      </c>
      <c r="BK177" s="202">
        <f>ROUND(I177*H177,2)</f>
        <v>0</v>
      </c>
      <c r="BL177" s="16" t="s">
        <v>141</v>
      </c>
      <c r="BM177" s="201" t="s">
        <v>926</v>
      </c>
    </row>
    <row r="178" spans="1:65" s="2" customFormat="1" ht="29.25">
      <c r="A178" s="33"/>
      <c r="B178" s="34"/>
      <c r="C178" s="35"/>
      <c r="D178" s="203" t="s">
        <v>143</v>
      </c>
      <c r="E178" s="35"/>
      <c r="F178" s="204" t="s">
        <v>444</v>
      </c>
      <c r="G178" s="35"/>
      <c r="H178" s="35"/>
      <c r="I178" s="205"/>
      <c r="J178" s="35"/>
      <c r="K178" s="35"/>
      <c r="L178" s="38"/>
      <c r="M178" s="206"/>
      <c r="N178" s="207"/>
      <c r="O178" s="70"/>
      <c r="P178" s="70"/>
      <c r="Q178" s="70"/>
      <c r="R178" s="70"/>
      <c r="S178" s="70"/>
      <c r="T178" s="71"/>
      <c r="U178" s="33"/>
      <c r="V178" s="33"/>
      <c r="W178" s="33"/>
      <c r="X178" s="33"/>
      <c r="Y178" s="33"/>
      <c r="Z178" s="33"/>
      <c r="AA178" s="33"/>
      <c r="AB178" s="33"/>
      <c r="AC178" s="33"/>
      <c r="AD178" s="33"/>
      <c r="AE178" s="33"/>
      <c r="AT178" s="16" t="s">
        <v>143</v>
      </c>
      <c r="AU178" s="16" t="s">
        <v>85</v>
      </c>
    </row>
    <row r="179" spans="1:65" s="13" customFormat="1" ht="11.25">
      <c r="B179" s="209"/>
      <c r="C179" s="210"/>
      <c r="D179" s="203" t="s">
        <v>173</v>
      </c>
      <c r="E179" s="211" t="s">
        <v>1</v>
      </c>
      <c r="F179" s="212" t="s">
        <v>925</v>
      </c>
      <c r="G179" s="210"/>
      <c r="H179" s="213">
        <v>1200</v>
      </c>
      <c r="I179" s="214"/>
      <c r="J179" s="210"/>
      <c r="K179" s="210"/>
      <c r="L179" s="215"/>
      <c r="M179" s="216"/>
      <c r="N179" s="217"/>
      <c r="O179" s="217"/>
      <c r="P179" s="217"/>
      <c r="Q179" s="217"/>
      <c r="R179" s="217"/>
      <c r="S179" s="217"/>
      <c r="T179" s="218"/>
      <c r="AT179" s="219" t="s">
        <v>173</v>
      </c>
      <c r="AU179" s="219" t="s">
        <v>85</v>
      </c>
      <c r="AV179" s="13" t="s">
        <v>85</v>
      </c>
      <c r="AW179" s="13" t="s">
        <v>34</v>
      </c>
      <c r="AX179" s="13" t="s">
        <v>83</v>
      </c>
      <c r="AY179" s="219" t="s">
        <v>133</v>
      </c>
    </row>
    <row r="180" spans="1:65" s="2" customFormat="1" ht="16.5" customHeight="1">
      <c r="A180" s="33"/>
      <c r="B180" s="34"/>
      <c r="C180" s="231" t="s">
        <v>266</v>
      </c>
      <c r="D180" s="231" t="s">
        <v>553</v>
      </c>
      <c r="E180" s="232" t="s">
        <v>720</v>
      </c>
      <c r="F180" s="233" t="s">
        <v>721</v>
      </c>
      <c r="G180" s="234" t="s">
        <v>147</v>
      </c>
      <c r="H180" s="235">
        <v>600</v>
      </c>
      <c r="I180" s="236"/>
      <c r="J180" s="237">
        <f>ROUND(I180*H180,2)</f>
        <v>0</v>
      </c>
      <c r="K180" s="233" t="s">
        <v>140</v>
      </c>
      <c r="L180" s="238"/>
      <c r="M180" s="239" t="s">
        <v>1</v>
      </c>
      <c r="N180" s="240" t="s">
        <v>42</v>
      </c>
      <c r="O180" s="70"/>
      <c r="P180" s="199">
        <f>O180*H180</f>
        <v>0</v>
      </c>
      <c r="Q180" s="199">
        <v>1.1100000000000001E-3</v>
      </c>
      <c r="R180" s="199">
        <f>Q180*H180</f>
        <v>0.66600000000000004</v>
      </c>
      <c r="S180" s="199">
        <v>0</v>
      </c>
      <c r="T180" s="200">
        <f>S180*H180</f>
        <v>0</v>
      </c>
      <c r="U180" s="33"/>
      <c r="V180" s="33"/>
      <c r="W180" s="33"/>
      <c r="X180" s="33"/>
      <c r="Y180" s="33"/>
      <c r="Z180" s="33"/>
      <c r="AA180" s="33"/>
      <c r="AB180" s="33"/>
      <c r="AC180" s="33"/>
      <c r="AD180" s="33"/>
      <c r="AE180" s="33"/>
      <c r="AR180" s="201" t="s">
        <v>556</v>
      </c>
      <c r="AT180" s="201" t="s">
        <v>553</v>
      </c>
      <c r="AU180" s="201" t="s">
        <v>85</v>
      </c>
      <c r="AY180" s="16" t="s">
        <v>133</v>
      </c>
      <c r="BE180" s="202">
        <f>IF(N180="základní",J180,0)</f>
        <v>0</v>
      </c>
      <c r="BF180" s="202">
        <f>IF(N180="snížená",J180,0)</f>
        <v>0</v>
      </c>
      <c r="BG180" s="202">
        <f>IF(N180="zákl. přenesená",J180,0)</f>
        <v>0</v>
      </c>
      <c r="BH180" s="202">
        <f>IF(N180="sníž. přenesená",J180,0)</f>
        <v>0</v>
      </c>
      <c r="BI180" s="202">
        <f>IF(N180="nulová",J180,0)</f>
        <v>0</v>
      </c>
      <c r="BJ180" s="16" t="s">
        <v>83</v>
      </c>
      <c r="BK180" s="202">
        <f>ROUND(I180*H180,2)</f>
        <v>0</v>
      </c>
      <c r="BL180" s="16" t="s">
        <v>556</v>
      </c>
      <c r="BM180" s="201" t="s">
        <v>927</v>
      </c>
    </row>
    <row r="181" spans="1:65" s="2" customFormat="1" ht="11.25">
      <c r="A181" s="33"/>
      <c r="B181" s="34"/>
      <c r="C181" s="35"/>
      <c r="D181" s="203" t="s">
        <v>143</v>
      </c>
      <c r="E181" s="35"/>
      <c r="F181" s="204" t="s">
        <v>721</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143</v>
      </c>
      <c r="AU181" s="16" t="s">
        <v>85</v>
      </c>
    </row>
    <row r="182" spans="1:65" s="2" customFormat="1" ht="16.5" customHeight="1">
      <c r="A182" s="33"/>
      <c r="B182" s="34"/>
      <c r="C182" s="231" t="s">
        <v>271</v>
      </c>
      <c r="D182" s="231" t="s">
        <v>553</v>
      </c>
      <c r="E182" s="232" t="s">
        <v>609</v>
      </c>
      <c r="F182" s="233" t="s">
        <v>610</v>
      </c>
      <c r="G182" s="234" t="s">
        <v>147</v>
      </c>
      <c r="H182" s="235">
        <v>300</v>
      </c>
      <c r="I182" s="236"/>
      <c r="J182" s="237">
        <f>ROUND(I182*H182,2)</f>
        <v>0</v>
      </c>
      <c r="K182" s="233" t="s">
        <v>140</v>
      </c>
      <c r="L182" s="238"/>
      <c r="M182" s="239" t="s">
        <v>1</v>
      </c>
      <c r="N182" s="240" t="s">
        <v>42</v>
      </c>
      <c r="O182" s="70"/>
      <c r="P182" s="199">
        <f>O182*H182</f>
        <v>0</v>
      </c>
      <c r="Q182" s="199">
        <v>1.23E-3</v>
      </c>
      <c r="R182" s="199">
        <f>Q182*H182</f>
        <v>0.36899999999999999</v>
      </c>
      <c r="S182" s="199">
        <v>0</v>
      </c>
      <c r="T182" s="200">
        <f>S182*H182</f>
        <v>0</v>
      </c>
      <c r="U182" s="33"/>
      <c r="V182" s="33"/>
      <c r="W182" s="33"/>
      <c r="X182" s="33"/>
      <c r="Y182" s="33"/>
      <c r="Z182" s="33"/>
      <c r="AA182" s="33"/>
      <c r="AB182" s="33"/>
      <c r="AC182" s="33"/>
      <c r="AD182" s="33"/>
      <c r="AE182" s="33"/>
      <c r="AR182" s="201" t="s">
        <v>556</v>
      </c>
      <c r="AT182" s="201" t="s">
        <v>553</v>
      </c>
      <c r="AU182" s="201" t="s">
        <v>85</v>
      </c>
      <c r="AY182" s="16" t="s">
        <v>133</v>
      </c>
      <c r="BE182" s="202">
        <f>IF(N182="základní",J182,0)</f>
        <v>0</v>
      </c>
      <c r="BF182" s="202">
        <f>IF(N182="snížená",J182,0)</f>
        <v>0</v>
      </c>
      <c r="BG182" s="202">
        <f>IF(N182="zákl. přenesená",J182,0)</f>
        <v>0</v>
      </c>
      <c r="BH182" s="202">
        <f>IF(N182="sníž. přenesená",J182,0)</f>
        <v>0</v>
      </c>
      <c r="BI182" s="202">
        <f>IF(N182="nulová",J182,0)</f>
        <v>0</v>
      </c>
      <c r="BJ182" s="16" t="s">
        <v>83</v>
      </c>
      <c r="BK182" s="202">
        <f>ROUND(I182*H182,2)</f>
        <v>0</v>
      </c>
      <c r="BL182" s="16" t="s">
        <v>556</v>
      </c>
      <c r="BM182" s="201" t="s">
        <v>928</v>
      </c>
    </row>
    <row r="183" spans="1:65" s="2" customFormat="1" ht="11.25">
      <c r="A183" s="33"/>
      <c r="B183" s="34"/>
      <c r="C183" s="35"/>
      <c r="D183" s="203" t="s">
        <v>143</v>
      </c>
      <c r="E183" s="35"/>
      <c r="F183" s="204" t="s">
        <v>610</v>
      </c>
      <c r="G183" s="35"/>
      <c r="H183" s="35"/>
      <c r="I183" s="205"/>
      <c r="J183" s="35"/>
      <c r="K183" s="35"/>
      <c r="L183" s="38"/>
      <c r="M183" s="206"/>
      <c r="N183" s="207"/>
      <c r="O183" s="70"/>
      <c r="P183" s="70"/>
      <c r="Q183" s="70"/>
      <c r="R183" s="70"/>
      <c r="S183" s="70"/>
      <c r="T183" s="71"/>
      <c r="U183" s="33"/>
      <c r="V183" s="33"/>
      <c r="W183" s="33"/>
      <c r="X183" s="33"/>
      <c r="Y183" s="33"/>
      <c r="Z183" s="33"/>
      <c r="AA183" s="33"/>
      <c r="AB183" s="33"/>
      <c r="AC183" s="33"/>
      <c r="AD183" s="33"/>
      <c r="AE183" s="33"/>
      <c r="AT183" s="16" t="s">
        <v>143</v>
      </c>
      <c r="AU183" s="16" t="s">
        <v>85</v>
      </c>
    </row>
    <row r="184" spans="1:65" s="2" customFormat="1" ht="16.5" customHeight="1">
      <c r="A184" s="33"/>
      <c r="B184" s="34"/>
      <c r="C184" s="231" t="s">
        <v>278</v>
      </c>
      <c r="D184" s="231" t="s">
        <v>553</v>
      </c>
      <c r="E184" s="232" t="s">
        <v>724</v>
      </c>
      <c r="F184" s="233" t="s">
        <v>725</v>
      </c>
      <c r="G184" s="234" t="s">
        <v>147</v>
      </c>
      <c r="H184" s="235">
        <v>300</v>
      </c>
      <c r="I184" s="236"/>
      <c r="J184" s="237">
        <f>ROUND(I184*H184,2)</f>
        <v>0</v>
      </c>
      <c r="K184" s="233" t="s">
        <v>140</v>
      </c>
      <c r="L184" s="238"/>
      <c r="M184" s="239" t="s">
        <v>1</v>
      </c>
      <c r="N184" s="240" t="s">
        <v>42</v>
      </c>
      <c r="O184" s="70"/>
      <c r="P184" s="199">
        <f>O184*H184</f>
        <v>0</v>
      </c>
      <c r="Q184" s="199">
        <v>2.1000000000000001E-4</v>
      </c>
      <c r="R184" s="199">
        <f>Q184*H184</f>
        <v>6.3E-2</v>
      </c>
      <c r="S184" s="199">
        <v>0</v>
      </c>
      <c r="T184" s="200">
        <f>S184*H184</f>
        <v>0</v>
      </c>
      <c r="U184" s="33"/>
      <c r="V184" s="33"/>
      <c r="W184" s="33"/>
      <c r="X184" s="33"/>
      <c r="Y184" s="33"/>
      <c r="Z184" s="33"/>
      <c r="AA184" s="33"/>
      <c r="AB184" s="33"/>
      <c r="AC184" s="33"/>
      <c r="AD184" s="33"/>
      <c r="AE184" s="33"/>
      <c r="AR184" s="201" t="s">
        <v>556</v>
      </c>
      <c r="AT184" s="201" t="s">
        <v>553</v>
      </c>
      <c r="AU184" s="201" t="s">
        <v>85</v>
      </c>
      <c r="AY184" s="16" t="s">
        <v>133</v>
      </c>
      <c r="BE184" s="202">
        <f>IF(N184="základní",J184,0)</f>
        <v>0</v>
      </c>
      <c r="BF184" s="202">
        <f>IF(N184="snížená",J184,0)</f>
        <v>0</v>
      </c>
      <c r="BG184" s="202">
        <f>IF(N184="zákl. přenesená",J184,0)</f>
        <v>0</v>
      </c>
      <c r="BH184" s="202">
        <f>IF(N184="sníž. přenesená",J184,0)</f>
        <v>0</v>
      </c>
      <c r="BI184" s="202">
        <f>IF(N184="nulová",J184,0)</f>
        <v>0</v>
      </c>
      <c r="BJ184" s="16" t="s">
        <v>83</v>
      </c>
      <c r="BK184" s="202">
        <f>ROUND(I184*H184,2)</f>
        <v>0</v>
      </c>
      <c r="BL184" s="16" t="s">
        <v>556</v>
      </c>
      <c r="BM184" s="201" t="s">
        <v>929</v>
      </c>
    </row>
    <row r="185" spans="1:65" s="2" customFormat="1" ht="11.25">
      <c r="A185" s="33"/>
      <c r="B185" s="34"/>
      <c r="C185" s="35"/>
      <c r="D185" s="203" t="s">
        <v>143</v>
      </c>
      <c r="E185" s="35"/>
      <c r="F185" s="204" t="s">
        <v>725</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143</v>
      </c>
      <c r="AU185" s="16" t="s">
        <v>85</v>
      </c>
    </row>
    <row r="186" spans="1:65" s="2" customFormat="1" ht="16.5" customHeight="1">
      <c r="A186" s="33"/>
      <c r="B186" s="34"/>
      <c r="C186" s="231" t="s">
        <v>284</v>
      </c>
      <c r="D186" s="231" t="s">
        <v>553</v>
      </c>
      <c r="E186" s="232" t="s">
        <v>621</v>
      </c>
      <c r="F186" s="233" t="s">
        <v>622</v>
      </c>
      <c r="G186" s="234" t="s">
        <v>147</v>
      </c>
      <c r="H186" s="235">
        <v>150</v>
      </c>
      <c r="I186" s="236"/>
      <c r="J186" s="237">
        <f>ROUND(I186*H186,2)</f>
        <v>0</v>
      </c>
      <c r="K186" s="233" t="s">
        <v>140</v>
      </c>
      <c r="L186" s="238"/>
      <c r="M186" s="239" t="s">
        <v>1</v>
      </c>
      <c r="N186" s="240" t="s">
        <v>42</v>
      </c>
      <c r="O186" s="70"/>
      <c r="P186" s="199">
        <f>O186*H186</f>
        <v>0</v>
      </c>
      <c r="Q186" s="199">
        <v>1.8000000000000001E-4</v>
      </c>
      <c r="R186" s="199">
        <f>Q186*H186</f>
        <v>2.7000000000000003E-2</v>
      </c>
      <c r="S186" s="199">
        <v>0</v>
      </c>
      <c r="T186" s="200">
        <f>S186*H186</f>
        <v>0</v>
      </c>
      <c r="U186" s="33"/>
      <c r="V186" s="33"/>
      <c r="W186" s="33"/>
      <c r="X186" s="33"/>
      <c r="Y186" s="33"/>
      <c r="Z186" s="33"/>
      <c r="AA186" s="33"/>
      <c r="AB186" s="33"/>
      <c r="AC186" s="33"/>
      <c r="AD186" s="33"/>
      <c r="AE186" s="33"/>
      <c r="AR186" s="201" t="s">
        <v>556</v>
      </c>
      <c r="AT186" s="201" t="s">
        <v>553</v>
      </c>
      <c r="AU186" s="201" t="s">
        <v>85</v>
      </c>
      <c r="AY186" s="16" t="s">
        <v>133</v>
      </c>
      <c r="BE186" s="202">
        <f>IF(N186="základní",J186,0)</f>
        <v>0</v>
      </c>
      <c r="BF186" s="202">
        <f>IF(N186="snížená",J186,0)</f>
        <v>0</v>
      </c>
      <c r="BG186" s="202">
        <f>IF(N186="zákl. přenesená",J186,0)</f>
        <v>0</v>
      </c>
      <c r="BH186" s="202">
        <f>IF(N186="sníž. přenesená",J186,0)</f>
        <v>0</v>
      </c>
      <c r="BI186" s="202">
        <f>IF(N186="nulová",J186,0)</f>
        <v>0</v>
      </c>
      <c r="BJ186" s="16" t="s">
        <v>83</v>
      </c>
      <c r="BK186" s="202">
        <f>ROUND(I186*H186,2)</f>
        <v>0</v>
      </c>
      <c r="BL186" s="16" t="s">
        <v>556</v>
      </c>
      <c r="BM186" s="201" t="s">
        <v>930</v>
      </c>
    </row>
    <row r="187" spans="1:65" s="2" customFormat="1" ht="11.25">
      <c r="A187" s="33"/>
      <c r="B187" s="34"/>
      <c r="C187" s="35"/>
      <c r="D187" s="203" t="s">
        <v>143</v>
      </c>
      <c r="E187" s="35"/>
      <c r="F187" s="204" t="s">
        <v>622</v>
      </c>
      <c r="G187" s="35"/>
      <c r="H187" s="35"/>
      <c r="I187" s="205"/>
      <c r="J187" s="35"/>
      <c r="K187" s="35"/>
      <c r="L187" s="38"/>
      <c r="M187" s="206"/>
      <c r="N187" s="207"/>
      <c r="O187" s="70"/>
      <c r="P187" s="70"/>
      <c r="Q187" s="70"/>
      <c r="R187" s="70"/>
      <c r="S187" s="70"/>
      <c r="T187" s="71"/>
      <c r="U187" s="33"/>
      <c r="V187" s="33"/>
      <c r="W187" s="33"/>
      <c r="X187" s="33"/>
      <c r="Y187" s="33"/>
      <c r="Z187" s="33"/>
      <c r="AA187" s="33"/>
      <c r="AB187" s="33"/>
      <c r="AC187" s="33"/>
      <c r="AD187" s="33"/>
      <c r="AE187" s="33"/>
      <c r="AT187" s="16" t="s">
        <v>143</v>
      </c>
      <c r="AU187" s="16" t="s">
        <v>85</v>
      </c>
    </row>
    <row r="188" spans="1:65" s="2" customFormat="1" ht="16.5" customHeight="1">
      <c r="A188" s="33"/>
      <c r="B188" s="34"/>
      <c r="C188" s="231" t="s">
        <v>290</v>
      </c>
      <c r="D188" s="231" t="s">
        <v>553</v>
      </c>
      <c r="E188" s="232" t="s">
        <v>742</v>
      </c>
      <c r="F188" s="233" t="s">
        <v>743</v>
      </c>
      <c r="G188" s="234" t="s">
        <v>147</v>
      </c>
      <c r="H188" s="235">
        <v>38</v>
      </c>
      <c r="I188" s="236"/>
      <c r="J188" s="237">
        <f>ROUND(I188*H188,2)</f>
        <v>0</v>
      </c>
      <c r="K188" s="233" t="s">
        <v>140</v>
      </c>
      <c r="L188" s="238"/>
      <c r="M188" s="239" t="s">
        <v>1</v>
      </c>
      <c r="N188" s="240" t="s">
        <v>42</v>
      </c>
      <c r="O188" s="70"/>
      <c r="P188" s="199">
        <f>O188*H188</f>
        <v>0</v>
      </c>
      <c r="Q188" s="199">
        <v>1.014E-2</v>
      </c>
      <c r="R188" s="199">
        <f>Q188*H188</f>
        <v>0.38532</v>
      </c>
      <c r="S188" s="199">
        <v>0</v>
      </c>
      <c r="T188" s="200">
        <f>S188*H188</f>
        <v>0</v>
      </c>
      <c r="U188" s="33"/>
      <c r="V188" s="33"/>
      <c r="W188" s="33"/>
      <c r="X188" s="33"/>
      <c r="Y188" s="33"/>
      <c r="Z188" s="33"/>
      <c r="AA188" s="33"/>
      <c r="AB188" s="33"/>
      <c r="AC188" s="33"/>
      <c r="AD188" s="33"/>
      <c r="AE188" s="33"/>
      <c r="AR188" s="201" t="s">
        <v>556</v>
      </c>
      <c r="AT188" s="201" t="s">
        <v>553</v>
      </c>
      <c r="AU188" s="201" t="s">
        <v>85</v>
      </c>
      <c r="AY188" s="16" t="s">
        <v>133</v>
      </c>
      <c r="BE188" s="202">
        <f>IF(N188="základní",J188,0)</f>
        <v>0</v>
      </c>
      <c r="BF188" s="202">
        <f>IF(N188="snížená",J188,0)</f>
        <v>0</v>
      </c>
      <c r="BG188" s="202">
        <f>IF(N188="zákl. přenesená",J188,0)</f>
        <v>0</v>
      </c>
      <c r="BH188" s="202">
        <f>IF(N188="sníž. přenesená",J188,0)</f>
        <v>0</v>
      </c>
      <c r="BI188" s="202">
        <f>IF(N188="nulová",J188,0)</f>
        <v>0</v>
      </c>
      <c r="BJ188" s="16" t="s">
        <v>83</v>
      </c>
      <c r="BK188" s="202">
        <f>ROUND(I188*H188,2)</f>
        <v>0</v>
      </c>
      <c r="BL188" s="16" t="s">
        <v>556</v>
      </c>
      <c r="BM188" s="201" t="s">
        <v>931</v>
      </c>
    </row>
    <row r="189" spans="1:65" s="2" customFormat="1" ht="11.25">
      <c r="A189" s="33"/>
      <c r="B189" s="34"/>
      <c r="C189" s="35"/>
      <c r="D189" s="203" t="s">
        <v>143</v>
      </c>
      <c r="E189" s="35"/>
      <c r="F189" s="204" t="s">
        <v>743</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143</v>
      </c>
      <c r="AU189" s="16" t="s">
        <v>85</v>
      </c>
    </row>
    <row r="190" spans="1:65" s="12" customFormat="1" ht="25.9" customHeight="1">
      <c r="B190" s="174"/>
      <c r="C190" s="175"/>
      <c r="D190" s="176" t="s">
        <v>76</v>
      </c>
      <c r="E190" s="177" t="s">
        <v>796</v>
      </c>
      <c r="F190" s="177" t="s">
        <v>797</v>
      </c>
      <c r="G190" s="175"/>
      <c r="H190" s="175"/>
      <c r="I190" s="178"/>
      <c r="J190" s="179">
        <f>BK190</f>
        <v>0</v>
      </c>
      <c r="K190" s="175"/>
      <c r="L190" s="180"/>
      <c r="M190" s="181"/>
      <c r="N190" s="182"/>
      <c r="O190" s="182"/>
      <c r="P190" s="183">
        <f>SUM(P191:P198)</f>
        <v>0</v>
      </c>
      <c r="Q190" s="182"/>
      <c r="R190" s="183">
        <f>SUM(R191:R198)</f>
        <v>0</v>
      </c>
      <c r="S190" s="182"/>
      <c r="T190" s="184">
        <f>SUM(T191:T198)</f>
        <v>0</v>
      </c>
      <c r="AR190" s="185" t="s">
        <v>141</v>
      </c>
      <c r="AT190" s="186" t="s">
        <v>76</v>
      </c>
      <c r="AU190" s="186" t="s">
        <v>77</v>
      </c>
      <c r="AY190" s="185" t="s">
        <v>133</v>
      </c>
      <c r="BK190" s="187">
        <f>SUM(BK191:BK198)</f>
        <v>0</v>
      </c>
    </row>
    <row r="191" spans="1:65" s="2" customFormat="1" ht="16.5" customHeight="1">
      <c r="A191" s="33"/>
      <c r="B191" s="34"/>
      <c r="C191" s="190" t="s">
        <v>295</v>
      </c>
      <c r="D191" s="190" t="s">
        <v>136</v>
      </c>
      <c r="E191" s="191" t="s">
        <v>811</v>
      </c>
      <c r="F191" s="192" t="s">
        <v>812</v>
      </c>
      <c r="G191" s="193" t="s">
        <v>170</v>
      </c>
      <c r="H191" s="194">
        <v>0.09</v>
      </c>
      <c r="I191" s="195"/>
      <c r="J191" s="196">
        <f>ROUND(I191*H191,2)</f>
        <v>0</v>
      </c>
      <c r="K191" s="192" t="s">
        <v>140</v>
      </c>
      <c r="L191" s="38"/>
      <c r="M191" s="197" t="s">
        <v>1</v>
      </c>
      <c r="N191" s="198" t="s">
        <v>42</v>
      </c>
      <c r="O191" s="70"/>
      <c r="P191" s="199">
        <f>O191*H191</f>
        <v>0</v>
      </c>
      <c r="Q191" s="199">
        <v>0</v>
      </c>
      <c r="R191" s="199">
        <f>Q191*H191</f>
        <v>0</v>
      </c>
      <c r="S191" s="199">
        <v>0</v>
      </c>
      <c r="T191" s="200">
        <f>S191*H191</f>
        <v>0</v>
      </c>
      <c r="U191" s="33"/>
      <c r="V191" s="33"/>
      <c r="W191" s="33"/>
      <c r="X191" s="33"/>
      <c r="Y191" s="33"/>
      <c r="Z191" s="33"/>
      <c r="AA191" s="33"/>
      <c r="AB191" s="33"/>
      <c r="AC191" s="33"/>
      <c r="AD191" s="33"/>
      <c r="AE191" s="33"/>
      <c r="AR191" s="201" t="s">
        <v>801</v>
      </c>
      <c r="AT191" s="201" t="s">
        <v>136</v>
      </c>
      <c r="AU191" s="201" t="s">
        <v>83</v>
      </c>
      <c r="AY191" s="16" t="s">
        <v>133</v>
      </c>
      <c r="BE191" s="202">
        <f>IF(N191="základní",J191,0)</f>
        <v>0</v>
      </c>
      <c r="BF191" s="202">
        <f>IF(N191="snížená",J191,0)</f>
        <v>0</v>
      </c>
      <c r="BG191" s="202">
        <f>IF(N191="zákl. přenesená",J191,0)</f>
        <v>0</v>
      </c>
      <c r="BH191" s="202">
        <f>IF(N191="sníž. přenesená",J191,0)</f>
        <v>0</v>
      </c>
      <c r="BI191" s="202">
        <f>IF(N191="nulová",J191,0)</f>
        <v>0</v>
      </c>
      <c r="BJ191" s="16" t="s">
        <v>83</v>
      </c>
      <c r="BK191" s="202">
        <f>ROUND(I191*H191,2)</f>
        <v>0</v>
      </c>
      <c r="BL191" s="16" t="s">
        <v>801</v>
      </c>
      <c r="BM191" s="201" t="s">
        <v>932</v>
      </c>
    </row>
    <row r="192" spans="1:65" s="2" customFormat="1" ht="29.25">
      <c r="A192" s="33"/>
      <c r="B192" s="34"/>
      <c r="C192" s="35"/>
      <c r="D192" s="203" t="s">
        <v>143</v>
      </c>
      <c r="E192" s="35"/>
      <c r="F192" s="204" t="s">
        <v>814</v>
      </c>
      <c r="G192" s="35"/>
      <c r="H192" s="35"/>
      <c r="I192" s="205"/>
      <c r="J192" s="35"/>
      <c r="K192" s="35"/>
      <c r="L192" s="38"/>
      <c r="M192" s="206"/>
      <c r="N192" s="207"/>
      <c r="O192" s="70"/>
      <c r="P192" s="70"/>
      <c r="Q192" s="70"/>
      <c r="R192" s="70"/>
      <c r="S192" s="70"/>
      <c r="T192" s="71"/>
      <c r="U192" s="33"/>
      <c r="V192" s="33"/>
      <c r="W192" s="33"/>
      <c r="X192" s="33"/>
      <c r="Y192" s="33"/>
      <c r="Z192" s="33"/>
      <c r="AA192" s="33"/>
      <c r="AB192" s="33"/>
      <c r="AC192" s="33"/>
      <c r="AD192" s="33"/>
      <c r="AE192" s="33"/>
      <c r="AT192" s="16" t="s">
        <v>143</v>
      </c>
      <c r="AU192" s="16" t="s">
        <v>83</v>
      </c>
    </row>
    <row r="193" spans="1:65" s="2" customFormat="1" ht="36">
      <c r="A193" s="33"/>
      <c r="B193" s="34"/>
      <c r="C193" s="190" t="s">
        <v>300</v>
      </c>
      <c r="D193" s="190" t="s">
        <v>136</v>
      </c>
      <c r="E193" s="191" t="s">
        <v>933</v>
      </c>
      <c r="F193" s="192" t="s">
        <v>934</v>
      </c>
      <c r="G193" s="193" t="s">
        <v>147</v>
      </c>
      <c r="H193" s="194">
        <v>1</v>
      </c>
      <c r="I193" s="195"/>
      <c r="J193" s="196">
        <f>ROUND(I193*H193,2)</f>
        <v>0</v>
      </c>
      <c r="K193" s="192" t="s">
        <v>140</v>
      </c>
      <c r="L193" s="38"/>
      <c r="M193" s="197" t="s">
        <v>1</v>
      </c>
      <c r="N193" s="198" t="s">
        <v>42</v>
      </c>
      <c r="O193" s="70"/>
      <c r="P193" s="199">
        <f>O193*H193</f>
        <v>0</v>
      </c>
      <c r="Q193" s="199">
        <v>0</v>
      </c>
      <c r="R193" s="199">
        <f>Q193*H193</f>
        <v>0</v>
      </c>
      <c r="S193" s="199">
        <v>0</v>
      </c>
      <c r="T193" s="200">
        <f>S193*H193</f>
        <v>0</v>
      </c>
      <c r="U193" s="33"/>
      <c r="V193" s="33"/>
      <c r="W193" s="33"/>
      <c r="X193" s="33"/>
      <c r="Y193" s="33"/>
      <c r="Z193" s="33"/>
      <c r="AA193" s="33"/>
      <c r="AB193" s="33"/>
      <c r="AC193" s="33"/>
      <c r="AD193" s="33"/>
      <c r="AE193" s="33"/>
      <c r="AR193" s="201" t="s">
        <v>801</v>
      </c>
      <c r="AT193" s="201" t="s">
        <v>136</v>
      </c>
      <c r="AU193" s="201" t="s">
        <v>83</v>
      </c>
      <c r="AY193" s="16" t="s">
        <v>133</v>
      </c>
      <c r="BE193" s="202">
        <f>IF(N193="základní",J193,0)</f>
        <v>0</v>
      </c>
      <c r="BF193" s="202">
        <f>IF(N193="snížená",J193,0)</f>
        <v>0</v>
      </c>
      <c r="BG193" s="202">
        <f>IF(N193="zákl. přenesená",J193,0)</f>
        <v>0</v>
      </c>
      <c r="BH193" s="202">
        <f>IF(N193="sníž. přenesená",J193,0)</f>
        <v>0</v>
      </c>
      <c r="BI193" s="202">
        <f>IF(N193="nulová",J193,0)</f>
        <v>0</v>
      </c>
      <c r="BJ193" s="16" t="s">
        <v>83</v>
      </c>
      <c r="BK193" s="202">
        <f>ROUND(I193*H193,2)</f>
        <v>0</v>
      </c>
      <c r="BL193" s="16" t="s">
        <v>801</v>
      </c>
      <c r="BM193" s="201" t="s">
        <v>935</v>
      </c>
    </row>
    <row r="194" spans="1:65" s="2" customFormat="1" ht="39">
      <c r="A194" s="33"/>
      <c r="B194" s="34"/>
      <c r="C194" s="35"/>
      <c r="D194" s="203" t="s">
        <v>143</v>
      </c>
      <c r="E194" s="35"/>
      <c r="F194" s="204" t="s">
        <v>936</v>
      </c>
      <c r="G194" s="35"/>
      <c r="H194" s="35"/>
      <c r="I194" s="205"/>
      <c r="J194" s="35"/>
      <c r="K194" s="35"/>
      <c r="L194" s="38"/>
      <c r="M194" s="206"/>
      <c r="N194" s="207"/>
      <c r="O194" s="70"/>
      <c r="P194" s="70"/>
      <c r="Q194" s="70"/>
      <c r="R194" s="70"/>
      <c r="S194" s="70"/>
      <c r="T194" s="71"/>
      <c r="U194" s="33"/>
      <c r="V194" s="33"/>
      <c r="W194" s="33"/>
      <c r="X194" s="33"/>
      <c r="Y194" s="33"/>
      <c r="Z194" s="33"/>
      <c r="AA194" s="33"/>
      <c r="AB194" s="33"/>
      <c r="AC194" s="33"/>
      <c r="AD194" s="33"/>
      <c r="AE194" s="33"/>
      <c r="AT194" s="16" t="s">
        <v>143</v>
      </c>
      <c r="AU194" s="16" t="s">
        <v>83</v>
      </c>
    </row>
    <row r="195" spans="1:65" s="13" customFormat="1" ht="11.25">
      <c r="B195" s="209"/>
      <c r="C195" s="210"/>
      <c r="D195" s="203" t="s">
        <v>173</v>
      </c>
      <c r="E195" s="211" t="s">
        <v>1</v>
      </c>
      <c r="F195" s="212" t="s">
        <v>937</v>
      </c>
      <c r="G195" s="210"/>
      <c r="H195" s="213">
        <v>1</v>
      </c>
      <c r="I195" s="214"/>
      <c r="J195" s="210"/>
      <c r="K195" s="210"/>
      <c r="L195" s="215"/>
      <c r="M195" s="216"/>
      <c r="N195" s="217"/>
      <c r="O195" s="217"/>
      <c r="P195" s="217"/>
      <c r="Q195" s="217"/>
      <c r="R195" s="217"/>
      <c r="S195" s="217"/>
      <c r="T195" s="218"/>
      <c r="AT195" s="219" t="s">
        <v>173</v>
      </c>
      <c r="AU195" s="219" t="s">
        <v>83</v>
      </c>
      <c r="AV195" s="13" t="s">
        <v>85</v>
      </c>
      <c r="AW195" s="13" t="s">
        <v>34</v>
      </c>
      <c r="AX195" s="13" t="s">
        <v>83</v>
      </c>
      <c r="AY195" s="219" t="s">
        <v>133</v>
      </c>
    </row>
    <row r="196" spans="1:65" s="2" customFormat="1" ht="24">
      <c r="A196" s="33"/>
      <c r="B196" s="34"/>
      <c r="C196" s="190" t="s">
        <v>305</v>
      </c>
      <c r="D196" s="190" t="s">
        <v>136</v>
      </c>
      <c r="E196" s="191" t="s">
        <v>870</v>
      </c>
      <c r="F196" s="192" t="s">
        <v>871</v>
      </c>
      <c r="G196" s="193" t="s">
        <v>170</v>
      </c>
      <c r="H196" s="194">
        <v>1.51</v>
      </c>
      <c r="I196" s="195"/>
      <c r="J196" s="196">
        <f>ROUND(I196*H196,2)</f>
        <v>0</v>
      </c>
      <c r="K196" s="192" t="s">
        <v>140</v>
      </c>
      <c r="L196" s="38"/>
      <c r="M196" s="197" t="s">
        <v>1</v>
      </c>
      <c r="N196" s="198" t="s">
        <v>42</v>
      </c>
      <c r="O196" s="70"/>
      <c r="P196" s="199">
        <f>O196*H196</f>
        <v>0</v>
      </c>
      <c r="Q196" s="199">
        <v>0</v>
      </c>
      <c r="R196" s="199">
        <f>Q196*H196</f>
        <v>0</v>
      </c>
      <c r="S196" s="199">
        <v>0</v>
      </c>
      <c r="T196" s="200">
        <f>S196*H196</f>
        <v>0</v>
      </c>
      <c r="U196" s="33"/>
      <c r="V196" s="33"/>
      <c r="W196" s="33"/>
      <c r="X196" s="33"/>
      <c r="Y196" s="33"/>
      <c r="Z196" s="33"/>
      <c r="AA196" s="33"/>
      <c r="AB196" s="33"/>
      <c r="AC196" s="33"/>
      <c r="AD196" s="33"/>
      <c r="AE196" s="33"/>
      <c r="AR196" s="201" t="s">
        <v>801</v>
      </c>
      <c r="AT196" s="201" t="s">
        <v>136</v>
      </c>
      <c r="AU196" s="201" t="s">
        <v>83</v>
      </c>
      <c r="AY196" s="16" t="s">
        <v>133</v>
      </c>
      <c r="BE196" s="202">
        <f>IF(N196="základní",J196,0)</f>
        <v>0</v>
      </c>
      <c r="BF196" s="202">
        <f>IF(N196="snížená",J196,0)</f>
        <v>0</v>
      </c>
      <c r="BG196" s="202">
        <f>IF(N196="zákl. přenesená",J196,0)</f>
        <v>0</v>
      </c>
      <c r="BH196" s="202">
        <f>IF(N196="sníž. přenesená",J196,0)</f>
        <v>0</v>
      </c>
      <c r="BI196" s="202">
        <f>IF(N196="nulová",J196,0)</f>
        <v>0</v>
      </c>
      <c r="BJ196" s="16" t="s">
        <v>83</v>
      </c>
      <c r="BK196" s="202">
        <f>ROUND(I196*H196,2)</f>
        <v>0</v>
      </c>
      <c r="BL196" s="16" t="s">
        <v>801</v>
      </c>
      <c r="BM196" s="201" t="s">
        <v>938</v>
      </c>
    </row>
    <row r="197" spans="1:65" s="2" customFormat="1" ht="48.75">
      <c r="A197" s="33"/>
      <c r="B197" s="34"/>
      <c r="C197" s="35"/>
      <c r="D197" s="203" t="s">
        <v>143</v>
      </c>
      <c r="E197" s="35"/>
      <c r="F197" s="204" t="s">
        <v>873</v>
      </c>
      <c r="G197" s="35"/>
      <c r="H197" s="35"/>
      <c r="I197" s="205"/>
      <c r="J197" s="35"/>
      <c r="K197" s="35"/>
      <c r="L197" s="38"/>
      <c r="M197" s="206"/>
      <c r="N197" s="207"/>
      <c r="O197" s="70"/>
      <c r="P197" s="70"/>
      <c r="Q197" s="70"/>
      <c r="R197" s="70"/>
      <c r="S197" s="70"/>
      <c r="T197" s="71"/>
      <c r="U197" s="33"/>
      <c r="V197" s="33"/>
      <c r="W197" s="33"/>
      <c r="X197" s="33"/>
      <c r="Y197" s="33"/>
      <c r="Z197" s="33"/>
      <c r="AA197" s="33"/>
      <c r="AB197" s="33"/>
      <c r="AC197" s="33"/>
      <c r="AD197" s="33"/>
      <c r="AE197" s="33"/>
      <c r="AT197" s="16" t="s">
        <v>143</v>
      </c>
      <c r="AU197" s="16" t="s">
        <v>83</v>
      </c>
    </row>
    <row r="198" spans="1:65" s="13" customFormat="1" ht="11.25">
      <c r="B198" s="209"/>
      <c r="C198" s="210"/>
      <c r="D198" s="203" t="s">
        <v>173</v>
      </c>
      <c r="E198" s="211" t="s">
        <v>1</v>
      </c>
      <c r="F198" s="212" t="s">
        <v>939</v>
      </c>
      <c r="G198" s="210"/>
      <c r="H198" s="213">
        <v>1.51</v>
      </c>
      <c r="I198" s="214"/>
      <c r="J198" s="210"/>
      <c r="K198" s="210"/>
      <c r="L198" s="215"/>
      <c r="M198" s="241"/>
      <c r="N198" s="242"/>
      <c r="O198" s="242"/>
      <c r="P198" s="242"/>
      <c r="Q198" s="242"/>
      <c r="R198" s="242"/>
      <c r="S198" s="242"/>
      <c r="T198" s="243"/>
      <c r="AT198" s="219" t="s">
        <v>173</v>
      </c>
      <c r="AU198" s="219" t="s">
        <v>83</v>
      </c>
      <c r="AV198" s="13" t="s">
        <v>85</v>
      </c>
      <c r="AW198" s="13" t="s">
        <v>34</v>
      </c>
      <c r="AX198" s="13" t="s">
        <v>83</v>
      </c>
      <c r="AY198" s="219" t="s">
        <v>133</v>
      </c>
    </row>
    <row r="199" spans="1:65" s="2" customFormat="1" ht="6.95" customHeight="1">
      <c r="A199" s="33"/>
      <c r="B199" s="53"/>
      <c r="C199" s="54"/>
      <c r="D199" s="54"/>
      <c r="E199" s="54"/>
      <c r="F199" s="54"/>
      <c r="G199" s="54"/>
      <c r="H199" s="54"/>
      <c r="I199" s="54"/>
      <c r="J199" s="54"/>
      <c r="K199" s="54"/>
      <c r="L199" s="38"/>
      <c r="M199" s="33"/>
      <c r="O199" s="33"/>
      <c r="P199" s="33"/>
      <c r="Q199" s="33"/>
      <c r="R199" s="33"/>
      <c r="S199" s="33"/>
      <c r="T199" s="33"/>
      <c r="U199" s="33"/>
      <c r="V199" s="33"/>
      <c r="W199" s="33"/>
      <c r="X199" s="33"/>
      <c r="Y199" s="33"/>
      <c r="Z199" s="33"/>
      <c r="AA199" s="33"/>
      <c r="AB199" s="33"/>
      <c r="AC199" s="33"/>
      <c r="AD199" s="33"/>
      <c r="AE199" s="33"/>
    </row>
  </sheetData>
  <sheetProtection algorithmName="SHA-512" hashValue="Mq+PFGEj6oFfVfS6GLlZGVsT+GC6UrdwF+Wh/NGDhY5CggeFMXBssqtSPNnjrq/xfMLSJqpXKX93/u/egYzonQ==" saltValue="hcWo37/dx5jm5xglA2/gvTx5yXpfddxLlSNw4A3GMfaZpRaGpBBcEh9d5919jeEQWG9ZkEiTQlnIzrafb6JSJw==" spinCount="100000" sheet="1" objects="1" scenarios="1" formatColumns="0" formatRows="0" autoFilter="0"/>
  <autoFilter ref="C122:K198"/>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6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6" t="s">
        <v>99</v>
      </c>
    </row>
    <row r="3" spans="1:46" s="1" customFormat="1" ht="6.95" customHeight="1">
      <c r="B3" s="114"/>
      <c r="C3" s="115"/>
      <c r="D3" s="115"/>
      <c r="E3" s="115"/>
      <c r="F3" s="115"/>
      <c r="G3" s="115"/>
      <c r="H3" s="115"/>
      <c r="I3" s="115"/>
      <c r="J3" s="115"/>
      <c r="K3" s="115"/>
      <c r="L3" s="19"/>
      <c r="AT3" s="16" t="s">
        <v>85</v>
      </c>
    </row>
    <row r="4" spans="1:46" s="1" customFormat="1" ht="24.95" customHeight="1">
      <c r="B4" s="19"/>
      <c r="D4" s="116" t="s">
        <v>105</v>
      </c>
      <c r="L4" s="19"/>
      <c r="M4" s="117" t="s">
        <v>10</v>
      </c>
      <c r="AT4" s="16" t="s">
        <v>4</v>
      </c>
    </row>
    <row r="5" spans="1:46" s="1" customFormat="1" ht="6.95" customHeight="1">
      <c r="B5" s="19"/>
      <c r="L5" s="19"/>
    </row>
    <row r="6" spans="1:46" s="1" customFormat="1" ht="12" customHeight="1">
      <c r="B6" s="19"/>
      <c r="D6" s="118" t="s">
        <v>16</v>
      </c>
      <c r="L6" s="19"/>
    </row>
    <row r="7" spans="1:46" s="1" customFormat="1" ht="16.5" customHeight="1">
      <c r="B7" s="19"/>
      <c r="E7" s="294" t="str">
        <f>'Rekapitulace stavby'!K6</f>
        <v>Oprava výhybek v žst. Krnov</v>
      </c>
      <c r="F7" s="295"/>
      <c r="G7" s="295"/>
      <c r="H7" s="295"/>
      <c r="L7" s="19"/>
    </row>
    <row r="8" spans="1:46" s="1" customFormat="1" ht="12" customHeight="1">
      <c r="B8" s="19"/>
      <c r="D8" s="118" t="s">
        <v>106</v>
      </c>
      <c r="L8" s="19"/>
    </row>
    <row r="9" spans="1:46" s="2" customFormat="1" ht="16.5" customHeight="1">
      <c r="A9" s="33"/>
      <c r="B9" s="38"/>
      <c r="C9" s="33"/>
      <c r="D9" s="33"/>
      <c r="E9" s="294" t="s">
        <v>940</v>
      </c>
      <c r="F9" s="296"/>
      <c r="G9" s="296"/>
      <c r="H9" s="296"/>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108</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7" t="s">
        <v>941</v>
      </c>
      <c r="F11" s="296"/>
      <c r="G11" s="296"/>
      <c r="H11" s="296"/>
      <c r="I11" s="33"/>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97</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24. 2. 2021</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298" t="str">
        <f>'Rekapitulace stavby'!E14</f>
        <v>Vyplň údaj</v>
      </c>
      <c r="F20" s="299"/>
      <c r="G20" s="299"/>
      <c r="H20" s="299"/>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942</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0" t="s">
        <v>1</v>
      </c>
      <c r="F29" s="300"/>
      <c r="G29" s="300"/>
      <c r="H29" s="300"/>
      <c r="I29" s="120"/>
      <c r="J29" s="120"/>
      <c r="K29" s="120"/>
      <c r="L29" s="122"/>
      <c r="S29" s="120"/>
      <c r="T29" s="120"/>
      <c r="U29" s="120"/>
      <c r="V29" s="120"/>
      <c r="W29" s="120"/>
      <c r="X29" s="120"/>
      <c r="Y29" s="120"/>
      <c r="Z29" s="120"/>
      <c r="AA29" s="120"/>
      <c r="AB29" s="120"/>
      <c r="AC29" s="120"/>
      <c r="AD29" s="120"/>
      <c r="AE29" s="120"/>
    </row>
    <row r="30" spans="1:31" s="2" customFormat="1" ht="6.95"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ROUND(J126,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27" t="s">
        <v>41</v>
      </c>
      <c r="E35" s="118" t="s">
        <v>42</v>
      </c>
      <c r="F35" s="128">
        <f>ROUND((SUM(BE126:BE461)),  2)</f>
        <v>0</v>
      </c>
      <c r="G35" s="33"/>
      <c r="H35" s="33"/>
      <c r="I35" s="129">
        <v>0.21</v>
      </c>
      <c r="J35" s="128">
        <f>ROUND(((SUM(BE126:BE461))*I35),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18" t="s">
        <v>43</v>
      </c>
      <c r="F36" s="128">
        <f>ROUND((SUM(BF126:BF461)),  2)</f>
        <v>0</v>
      </c>
      <c r="G36" s="33"/>
      <c r="H36" s="33"/>
      <c r="I36" s="129">
        <v>0.15</v>
      </c>
      <c r="J36" s="128">
        <f>ROUND(((SUM(BF126:BF461))*I36),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8" t="s">
        <v>44</v>
      </c>
      <c r="F37" s="128">
        <f>ROUND((SUM(BG126:BG461)),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18" t="s">
        <v>45</v>
      </c>
      <c r="F38" s="128">
        <f>ROUND((SUM(BH126:BH461)),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18" t="s">
        <v>46</v>
      </c>
      <c r="F39" s="128">
        <f>ROUND((SUM(BI126:BI461)),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7" t="s">
        <v>50</v>
      </c>
      <c r="E50" s="138"/>
      <c r="F50" s="138"/>
      <c r="G50" s="137" t="s">
        <v>51</v>
      </c>
      <c r="H50" s="138"/>
      <c r="I50" s="138"/>
      <c r="J50" s="138"/>
      <c r="K50" s="138"/>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5"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5"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5" customHeight="1">
      <c r="A82" s="33"/>
      <c r="B82" s="34"/>
      <c r="C82" s="22" t="s">
        <v>110</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01" t="str">
        <f>E7</f>
        <v>Oprava výhybek v žst. Krnov</v>
      </c>
      <c r="F85" s="302"/>
      <c r="G85" s="302"/>
      <c r="H85" s="302"/>
      <c r="I85" s="35"/>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21"/>
      <c r="J86" s="21"/>
      <c r="K86" s="21"/>
      <c r="L86" s="19"/>
    </row>
    <row r="87" spans="1:31" s="2" customFormat="1" ht="16.5" customHeight="1">
      <c r="A87" s="33"/>
      <c r="B87" s="34"/>
      <c r="C87" s="35"/>
      <c r="D87" s="35"/>
      <c r="E87" s="301" t="s">
        <v>940</v>
      </c>
      <c r="F87" s="303"/>
      <c r="G87" s="303"/>
      <c r="H87" s="303"/>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108</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49" t="str">
        <f>E11</f>
        <v>PS 01-01 - Oprava výhybek v žst. Krnov</v>
      </c>
      <c r="F89" s="303"/>
      <c r="G89" s="303"/>
      <c r="H89" s="303"/>
      <c r="I89" s="35"/>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Krnov</v>
      </c>
      <c r="G91" s="35"/>
      <c r="H91" s="35"/>
      <c r="I91" s="28" t="s">
        <v>22</v>
      </c>
      <c r="J91" s="65" t="str">
        <f>IF(J14="","",J14)</f>
        <v>24. 2. 2021</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28" t="s">
        <v>35</v>
      </c>
      <c r="J94" s="31" t="str">
        <f>E26</f>
        <v>Ing. Hodulová Michaela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111</v>
      </c>
      <c r="D96" s="149"/>
      <c r="E96" s="149"/>
      <c r="F96" s="149"/>
      <c r="G96" s="149"/>
      <c r="H96" s="149"/>
      <c r="I96" s="149"/>
      <c r="J96" s="150" t="s">
        <v>112</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9" customHeight="1">
      <c r="A98" s="33"/>
      <c r="B98" s="34"/>
      <c r="C98" s="151" t="s">
        <v>113</v>
      </c>
      <c r="D98" s="35"/>
      <c r="E98" s="35"/>
      <c r="F98" s="35"/>
      <c r="G98" s="35"/>
      <c r="H98" s="35"/>
      <c r="I98" s="35"/>
      <c r="J98" s="83">
        <f>J126</f>
        <v>0</v>
      </c>
      <c r="K98" s="35"/>
      <c r="L98" s="50"/>
      <c r="S98" s="33"/>
      <c r="T98" s="33"/>
      <c r="U98" s="33"/>
      <c r="V98" s="33"/>
      <c r="W98" s="33"/>
      <c r="X98" s="33"/>
      <c r="Y98" s="33"/>
      <c r="Z98" s="33"/>
      <c r="AA98" s="33"/>
      <c r="AB98" s="33"/>
      <c r="AC98" s="33"/>
      <c r="AD98" s="33"/>
      <c r="AE98" s="33"/>
      <c r="AU98" s="16" t="s">
        <v>114</v>
      </c>
    </row>
    <row r="99" spans="1:47" s="9" customFormat="1" ht="24.95" customHeight="1">
      <c r="B99" s="152"/>
      <c r="C99" s="153"/>
      <c r="D99" s="154" t="s">
        <v>117</v>
      </c>
      <c r="E99" s="155"/>
      <c r="F99" s="155"/>
      <c r="G99" s="155"/>
      <c r="H99" s="155"/>
      <c r="I99" s="155"/>
      <c r="J99" s="156">
        <f>J127</f>
        <v>0</v>
      </c>
      <c r="K99" s="153"/>
      <c r="L99" s="157"/>
    </row>
    <row r="100" spans="1:47" s="10" customFormat="1" ht="19.899999999999999" customHeight="1">
      <c r="B100" s="158"/>
      <c r="C100" s="103"/>
      <c r="D100" s="159" t="s">
        <v>943</v>
      </c>
      <c r="E100" s="160"/>
      <c r="F100" s="160"/>
      <c r="G100" s="160"/>
      <c r="H100" s="160"/>
      <c r="I100" s="160"/>
      <c r="J100" s="161">
        <f>J128</f>
        <v>0</v>
      </c>
      <c r="K100" s="103"/>
      <c r="L100" s="162"/>
    </row>
    <row r="101" spans="1:47" s="10" customFormat="1" ht="19.899999999999999" customHeight="1">
      <c r="B101" s="158"/>
      <c r="C101" s="103"/>
      <c r="D101" s="159" t="s">
        <v>944</v>
      </c>
      <c r="E101" s="160"/>
      <c r="F101" s="160"/>
      <c r="G101" s="160"/>
      <c r="H101" s="160"/>
      <c r="I101" s="160"/>
      <c r="J101" s="161">
        <f>J229</f>
        <v>0</v>
      </c>
      <c r="K101" s="103"/>
      <c r="L101" s="162"/>
    </row>
    <row r="102" spans="1:47" s="10" customFormat="1" ht="19.899999999999999" customHeight="1">
      <c r="B102" s="158"/>
      <c r="C102" s="103"/>
      <c r="D102" s="159" t="s">
        <v>945</v>
      </c>
      <c r="E102" s="160"/>
      <c r="F102" s="160"/>
      <c r="G102" s="160"/>
      <c r="H102" s="160"/>
      <c r="I102" s="160"/>
      <c r="J102" s="161">
        <f>J393</f>
        <v>0</v>
      </c>
      <c r="K102" s="103"/>
      <c r="L102" s="162"/>
    </row>
    <row r="103" spans="1:47" s="10" customFormat="1" ht="19.899999999999999" customHeight="1">
      <c r="B103" s="158"/>
      <c r="C103" s="103"/>
      <c r="D103" s="159" t="s">
        <v>946</v>
      </c>
      <c r="E103" s="160"/>
      <c r="F103" s="160"/>
      <c r="G103" s="160"/>
      <c r="H103" s="160"/>
      <c r="I103" s="160"/>
      <c r="J103" s="161">
        <f>J416</f>
        <v>0</v>
      </c>
      <c r="K103" s="103"/>
      <c r="L103" s="162"/>
    </row>
    <row r="104" spans="1:47" s="10" customFormat="1" ht="19.899999999999999" customHeight="1">
      <c r="B104" s="158"/>
      <c r="C104" s="103"/>
      <c r="D104" s="159" t="s">
        <v>947</v>
      </c>
      <c r="E104" s="160"/>
      <c r="F104" s="160"/>
      <c r="G104" s="160"/>
      <c r="H104" s="160"/>
      <c r="I104" s="160"/>
      <c r="J104" s="161">
        <f>J443</f>
        <v>0</v>
      </c>
      <c r="K104" s="103"/>
      <c r="L104" s="162"/>
    </row>
    <row r="105" spans="1:47" s="2" customFormat="1" ht="21.7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47" s="2" customFormat="1" ht="6.95"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10" spans="1:47" s="2" customFormat="1" ht="6.95"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47" s="2" customFormat="1" ht="24.95" customHeight="1">
      <c r="A111" s="33"/>
      <c r="B111" s="34"/>
      <c r="C111" s="22" t="s">
        <v>118</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47"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3"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3" s="2" customFormat="1" ht="16.5" customHeight="1">
      <c r="A114" s="33"/>
      <c r="B114" s="34"/>
      <c r="C114" s="35"/>
      <c r="D114" s="35"/>
      <c r="E114" s="301" t="str">
        <f>E7</f>
        <v>Oprava výhybek v žst. Krnov</v>
      </c>
      <c r="F114" s="302"/>
      <c r="G114" s="302"/>
      <c r="H114" s="302"/>
      <c r="I114" s="35"/>
      <c r="J114" s="35"/>
      <c r="K114" s="35"/>
      <c r="L114" s="50"/>
      <c r="S114" s="33"/>
      <c r="T114" s="33"/>
      <c r="U114" s="33"/>
      <c r="V114" s="33"/>
      <c r="W114" s="33"/>
      <c r="X114" s="33"/>
      <c r="Y114" s="33"/>
      <c r="Z114" s="33"/>
      <c r="AA114" s="33"/>
      <c r="AB114" s="33"/>
      <c r="AC114" s="33"/>
      <c r="AD114" s="33"/>
      <c r="AE114" s="33"/>
    </row>
    <row r="115" spans="1:63" s="1" customFormat="1" ht="12" customHeight="1">
      <c r="B115" s="20"/>
      <c r="C115" s="28" t="s">
        <v>106</v>
      </c>
      <c r="D115" s="21"/>
      <c r="E115" s="21"/>
      <c r="F115" s="21"/>
      <c r="G115" s="21"/>
      <c r="H115" s="21"/>
      <c r="I115" s="21"/>
      <c r="J115" s="21"/>
      <c r="K115" s="21"/>
      <c r="L115" s="19"/>
    </row>
    <row r="116" spans="1:63" s="2" customFormat="1" ht="16.5" customHeight="1">
      <c r="A116" s="33"/>
      <c r="B116" s="34"/>
      <c r="C116" s="35"/>
      <c r="D116" s="35"/>
      <c r="E116" s="301" t="s">
        <v>940</v>
      </c>
      <c r="F116" s="303"/>
      <c r="G116" s="303"/>
      <c r="H116" s="303"/>
      <c r="I116" s="35"/>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108</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49" t="str">
        <f>E11</f>
        <v>PS 01-01 - Oprava výhybek v žst. Krnov</v>
      </c>
      <c r="F118" s="303"/>
      <c r="G118" s="303"/>
      <c r="H118" s="303"/>
      <c r="I118" s="35"/>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20</v>
      </c>
      <c r="D120" s="35"/>
      <c r="E120" s="35"/>
      <c r="F120" s="26" t="str">
        <f>F14</f>
        <v>PS Krnov</v>
      </c>
      <c r="G120" s="35"/>
      <c r="H120" s="35"/>
      <c r="I120" s="28" t="s">
        <v>22</v>
      </c>
      <c r="J120" s="65" t="str">
        <f>IF(J14="","",J14)</f>
        <v>24. 2. 2021</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24</v>
      </c>
      <c r="D122" s="35"/>
      <c r="E122" s="35"/>
      <c r="F122" s="26" t="str">
        <f>E17</f>
        <v>Správa železnic, státní organizace, OŘ Ostrava</v>
      </c>
      <c r="G122" s="35"/>
      <c r="H122" s="35"/>
      <c r="I122" s="28" t="s">
        <v>32</v>
      </c>
      <c r="J122" s="31" t="str">
        <f>E23</f>
        <v xml:space="preserve"> </v>
      </c>
      <c r="K122" s="35"/>
      <c r="L122" s="50"/>
      <c r="S122" s="33"/>
      <c r="T122" s="33"/>
      <c r="U122" s="33"/>
      <c r="V122" s="33"/>
      <c r="W122" s="33"/>
      <c r="X122" s="33"/>
      <c r="Y122" s="33"/>
      <c r="Z122" s="33"/>
      <c r="AA122" s="33"/>
      <c r="AB122" s="33"/>
      <c r="AC122" s="33"/>
      <c r="AD122" s="33"/>
      <c r="AE122" s="33"/>
    </row>
    <row r="123" spans="1:63" s="2" customFormat="1" ht="25.7" customHeight="1">
      <c r="A123" s="33"/>
      <c r="B123" s="34"/>
      <c r="C123" s="28" t="s">
        <v>30</v>
      </c>
      <c r="D123" s="35"/>
      <c r="E123" s="35"/>
      <c r="F123" s="26" t="str">
        <f>IF(E20="","",E20)</f>
        <v>Vyplň údaj</v>
      </c>
      <c r="G123" s="35"/>
      <c r="H123" s="35"/>
      <c r="I123" s="28" t="s">
        <v>35</v>
      </c>
      <c r="J123" s="31" t="str">
        <f>E26</f>
        <v>Ing. Hodulová Michaela</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35"/>
      <c r="J124" s="35"/>
      <c r="K124" s="35"/>
      <c r="L124" s="50"/>
      <c r="S124" s="33"/>
      <c r="T124" s="33"/>
      <c r="U124" s="33"/>
      <c r="V124" s="33"/>
      <c r="W124" s="33"/>
      <c r="X124" s="33"/>
      <c r="Y124" s="33"/>
      <c r="Z124" s="33"/>
      <c r="AA124" s="33"/>
      <c r="AB124" s="33"/>
      <c r="AC124" s="33"/>
      <c r="AD124" s="33"/>
      <c r="AE124" s="33"/>
    </row>
    <row r="125" spans="1:63" s="11" customFormat="1" ht="29.25" customHeight="1">
      <c r="A125" s="163"/>
      <c r="B125" s="164"/>
      <c r="C125" s="165" t="s">
        <v>119</v>
      </c>
      <c r="D125" s="166" t="s">
        <v>62</v>
      </c>
      <c r="E125" s="166" t="s">
        <v>58</v>
      </c>
      <c r="F125" s="166" t="s">
        <v>59</v>
      </c>
      <c r="G125" s="166" t="s">
        <v>120</v>
      </c>
      <c r="H125" s="166" t="s">
        <v>121</v>
      </c>
      <c r="I125" s="166" t="s">
        <v>122</v>
      </c>
      <c r="J125" s="166" t="s">
        <v>112</v>
      </c>
      <c r="K125" s="167" t="s">
        <v>123</v>
      </c>
      <c r="L125" s="168"/>
      <c r="M125" s="74" t="s">
        <v>1</v>
      </c>
      <c r="N125" s="75" t="s">
        <v>41</v>
      </c>
      <c r="O125" s="75" t="s">
        <v>124</v>
      </c>
      <c r="P125" s="75" t="s">
        <v>125</v>
      </c>
      <c r="Q125" s="75" t="s">
        <v>126</v>
      </c>
      <c r="R125" s="75" t="s">
        <v>127</v>
      </c>
      <c r="S125" s="75" t="s">
        <v>128</v>
      </c>
      <c r="T125" s="76" t="s">
        <v>129</v>
      </c>
      <c r="U125" s="163"/>
      <c r="V125" s="163"/>
      <c r="W125" s="163"/>
      <c r="X125" s="163"/>
      <c r="Y125" s="163"/>
      <c r="Z125" s="163"/>
      <c r="AA125" s="163"/>
      <c r="AB125" s="163"/>
      <c r="AC125" s="163"/>
      <c r="AD125" s="163"/>
      <c r="AE125" s="163"/>
    </row>
    <row r="126" spans="1:63" s="2" customFormat="1" ht="22.9" customHeight="1">
      <c r="A126" s="33"/>
      <c r="B126" s="34"/>
      <c r="C126" s="81" t="s">
        <v>130</v>
      </c>
      <c r="D126" s="35"/>
      <c r="E126" s="35"/>
      <c r="F126" s="35"/>
      <c r="G126" s="35"/>
      <c r="H126" s="35"/>
      <c r="I126" s="35"/>
      <c r="J126" s="169">
        <f>BK126</f>
        <v>0</v>
      </c>
      <c r="K126" s="35"/>
      <c r="L126" s="38"/>
      <c r="M126" s="77"/>
      <c r="N126" s="170"/>
      <c r="O126" s="78"/>
      <c r="P126" s="171">
        <f>P127</f>
        <v>0</v>
      </c>
      <c r="Q126" s="78"/>
      <c r="R126" s="171">
        <f>R127</f>
        <v>0</v>
      </c>
      <c r="S126" s="78"/>
      <c r="T126" s="172">
        <f>T127</f>
        <v>0</v>
      </c>
      <c r="U126" s="33"/>
      <c r="V126" s="33"/>
      <c r="W126" s="33"/>
      <c r="X126" s="33"/>
      <c r="Y126" s="33"/>
      <c r="Z126" s="33"/>
      <c r="AA126" s="33"/>
      <c r="AB126" s="33"/>
      <c r="AC126" s="33"/>
      <c r="AD126" s="33"/>
      <c r="AE126" s="33"/>
      <c r="AT126" s="16" t="s">
        <v>76</v>
      </c>
      <c r="AU126" s="16" t="s">
        <v>114</v>
      </c>
      <c r="BK126" s="173">
        <f>BK127</f>
        <v>0</v>
      </c>
    </row>
    <row r="127" spans="1:63" s="12" customFormat="1" ht="25.9" customHeight="1">
      <c r="B127" s="174"/>
      <c r="C127" s="175"/>
      <c r="D127" s="176" t="s">
        <v>76</v>
      </c>
      <c r="E127" s="177" t="s">
        <v>796</v>
      </c>
      <c r="F127" s="177" t="s">
        <v>797</v>
      </c>
      <c r="G127" s="175"/>
      <c r="H127" s="175"/>
      <c r="I127" s="178"/>
      <c r="J127" s="179">
        <f>BK127</f>
        <v>0</v>
      </c>
      <c r="K127" s="175"/>
      <c r="L127" s="180"/>
      <c r="M127" s="181"/>
      <c r="N127" s="182"/>
      <c r="O127" s="182"/>
      <c r="P127" s="183">
        <f>P128+P229+P393+P416+P443</f>
        <v>0</v>
      </c>
      <c r="Q127" s="182"/>
      <c r="R127" s="183">
        <f>R128+R229+R393+R416+R443</f>
        <v>0</v>
      </c>
      <c r="S127" s="182"/>
      <c r="T127" s="184">
        <f>T128+T229+T393+T416+T443</f>
        <v>0</v>
      </c>
      <c r="AR127" s="185" t="s">
        <v>141</v>
      </c>
      <c r="AT127" s="186" t="s">
        <v>76</v>
      </c>
      <c r="AU127" s="186" t="s">
        <v>77</v>
      </c>
      <c r="AY127" s="185" t="s">
        <v>133</v>
      </c>
      <c r="BK127" s="187">
        <f>BK128+BK229+BK393+BK416+BK443</f>
        <v>0</v>
      </c>
    </row>
    <row r="128" spans="1:63" s="12" customFormat="1" ht="22.9" customHeight="1">
      <c r="B128" s="174"/>
      <c r="C128" s="175"/>
      <c r="D128" s="176" t="s">
        <v>76</v>
      </c>
      <c r="E128" s="188" t="s">
        <v>948</v>
      </c>
      <c r="F128" s="188" t="s">
        <v>949</v>
      </c>
      <c r="G128" s="175"/>
      <c r="H128" s="175"/>
      <c r="I128" s="178"/>
      <c r="J128" s="189">
        <f>BK128</f>
        <v>0</v>
      </c>
      <c r="K128" s="175"/>
      <c r="L128" s="180"/>
      <c r="M128" s="181"/>
      <c r="N128" s="182"/>
      <c r="O128" s="182"/>
      <c r="P128" s="183">
        <f>SUM(P129:P228)</f>
        <v>0</v>
      </c>
      <c r="Q128" s="182"/>
      <c r="R128" s="183">
        <f>SUM(R129:R228)</f>
        <v>0</v>
      </c>
      <c r="S128" s="182"/>
      <c r="T128" s="184">
        <f>SUM(T129:T228)</f>
        <v>0</v>
      </c>
      <c r="AR128" s="185" t="s">
        <v>141</v>
      </c>
      <c r="AT128" s="186" t="s">
        <v>76</v>
      </c>
      <c r="AU128" s="186" t="s">
        <v>83</v>
      </c>
      <c r="AY128" s="185" t="s">
        <v>133</v>
      </c>
      <c r="BK128" s="187">
        <f>SUM(BK129:BK228)</f>
        <v>0</v>
      </c>
    </row>
    <row r="129" spans="1:65" s="2" customFormat="1" ht="16.5" customHeight="1">
      <c r="A129" s="33"/>
      <c r="B129" s="34"/>
      <c r="C129" s="190" t="s">
        <v>83</v>
      </c>
      <c r="D129" s="190" t="s">
        <v>136</v>
      </c>
      <c r="E129" s="191" t="s">
        <v>950</v>
      </c>
      <c r="F129" s="192" t="s">
        <v>951</v>
      </c>
      <c r="G129" s="193" t="s">
        <v>147</v>
      </c>
      <c r="H129" s="194">
        <v>6</v>
      </c>
      <c r="I129" s="195"/>
      <c r="J129" s="196">
        <f>ROUND(I129*H129,2)</f>
        <v>0</v>
      </c>
      <c r="K129" s="192" t="s">
        <v>140</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141</v>
      </c>
      <c r="AT129" s="201" t="s">
        <v>136</v>
      </c>
      <c r="AU129" s="201" t="s">
        <v>85</v>
      </c>
      <c r="AY129" s="16" t="s">
        <v>133</v>
      </c>
      <c r="BE129" s="202">
        <f>IF(N129="základní",J129,0)</f>
        <v>0</v>
      </c>
      <c r="BF129" s="202">
        <f>IF(N129="snížená",J129,0)</f>
        <v>0</v>
      </c>
      <c r="BG129" s="202">
        <f>IF(N129="zákl. přenesená",J129,0)</f>
        <v>0</v>
      </c>
      <c r="BH129" s="202">
        <f>IF(N129="sníž. přenesená",J129,0)</f>
        <v>0</v>
      </c>
      <c r="BI129" s="202">
        <f>IF(N129="nulová",J129,0)</f>
        <v>0</v>
      </c>
      <c r="BJ129" s="16" t="s">
        <v>83</v>
      </c>
      <c r="BK129" s="202">
        <f>ROUND(I129*H129,2)</f>
        <v>0</v>
      </c>
      <c r="BL129" s="16" t="s">
        <v>141</v>
      </c>
      <c r="BM129" s="201" t="s">
        <v>952</v>
      </c>
    </row>
    <row r="130" spans="1:65" s="2" customFormat="1" ht="11.25">
      <c r="A130" s="33"/>
      <c r="B130" s="34"/>
      <c r="C130" s="35"/>
      <c r="D130" s="203" t="s">
        <v>143</v>
      </c>
      <c r="E130" s="35"/>
      <c r="F130" s="204" t="s">
        <v>951</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143</v>
      </c>
      <c r="AU130" s="16" t="s">
        <v>85</v>
      </c>
    </row>
    <row r="131" spans="1:65" s="13" customFormat="1" ht="11.25">
      <c r="B131" s="209"/>
      <c r="C131" s="210"/>
      <c r="D131" s="203" t="s">
        <v>173</v>
      </c>
      <c r="E131" s="211" t="s">
        <v>1</v>
      </c>
      <c r="F131" s="212" t="s">
        <v>953</v>
      </c>
      <c r="G131" s="210"/>
      <c r="H131" s="213">
        <v>6</v>
      </c>
      <c r="I131" s="214"/>
      <c r="J131" s="210"/>
      <c r="K131" s="210"/>
      <c r="L131" s="215"/>
      <c r="M131" s="216"/>
      <c r="N131" s="217"/>
      <c r="O131" s="217"/>
      <c r="P131" s="217"/>
      <c r="Q131" s="217"/>
      <c r="R131" s="217"/>
      <c r="S131" s="217"/>
      <c r="T131" s="218"/>
      <c r="AT131" s="219" t="s">
        <v>173</v>
      </c>
      <c r="AU131" s="219" t="s">
        <v>85</v>
      </c>
      <c r="AV131" s="13" t="s">
        <v>85</v>
      </c>
      <c r="AW131" s="13" t="s">
        <v>34</v>
      </c>
      <c r="AX131" s="13" t="s">
        <v>77</v>
      </c>
      <c r="AY131" s="219" t="s">
        <v>133</v>
      </c>
    </row>
    <row r="132" spans="1:65" s="14" customFormat="1" ht="11.25">
      <c r="B132" s="220"/>
      <c r="C132" s="221"/>
      <c r="D132" s="203" t="s">
        <v>173</v>
      </c>
      <c r="E132" s="222" t="s">
        <v>1</v>
      </c>
      <c r="F132" s="223" t="s">
        <v>176</v>
      </c>
      <c r="G132" s="221"/>
      <c r="H132" s="224">
        <v>6</v>
      </c>
      <c r="I132" s="225"/>
      <c r="J132" s="221"/>
      <c r="K132" s="221"/>
      <c r="L132" s="226"/>
      <c r="M132" s="227"/>
      <c r="N132" s="228"/>
      <c r="O132" s="228"/>
      <c r="P132" s="228"/>
      <c r="Q132" s="228"/>
      <c r="R132" s="228"/>
      <c r="S132" s="228"/>
      <c r="T132" s="229"/>
      <c r="AT132" s="230" t="s">
        <v>173</v>
      </c>
      <c r="AU132" s="230" t="s">
        <v>85</v>
      </c>
      <c r="AV132" s="14" t="s">
        <v>141</v>
      </c>
      <c r="AW132" s="14" t="s">
        <v>34</v>
      </c>
      <c r="AX132" s="14" t="s">
        <v>83</v>
      </c>
      <c r="AY132" s="230" t="s">
        <v>133</v>
      </c>
    </row>
    <row r="133" spans="1:65" s="2" customFormat="1" ht="16.5" customHeight="1">
      <c r="A133" s="33"/>
      <c r="B133" s="34"/>
      <c r="C133" s="190" t="s">
        <v>85</v>
      </c>
      <c r="D133" s="190" t="s">
        <v>136</v>
      </c>
      <c r="E133" s="191" t="s">
        <v>954</v>
      </c>
      <c r="F133" s="192" t="s">
        <v>955</v>
      </c>
      <c r="G133" s="193" t="s">
        <v>147</v>
      </c>
      <c r="H133" s="194">
        <v>6</v>
      </c>
      <c r="I133" s="195"/>
      <c r="J133" s="196">
        <f>ROUND(I133*H133,2)</f>
        <v>0</v>
      </c>
      <c r="K133" s="192" t="s">
        <v>140</v>
      </c>
      <c r="L133" s="38"/>
      <c r="M133" s="197" t="s">
        <v>1</v>
      </c>
      <c r="N133" s="198" t="s">
        <v>42</v>
      </c>
      <c r="O133" s="70"/>
      <c r="P133" s="199">
        <f>O133*H133</f>
        <v>0</v>
      </c>
      <c r="Q133" s="199">
        <v>0</v>
      </c>
      <c r="R133" s="199">
        <f>Q133*H133</f>
        <v>0</v>
      </c>
      <c r="S133" s="199">
        <v>0</v>
      </c>
      <c r="T133" s="200">
        <f>S133*H133</f>
        <v>0</v>
      </c>
      <c r="U133" s="33"/>
      <c r="V133" s="33"/>
      <c r="W133" s="33"/>
      <c r="X133" s="33"/>
      <c r="Y133" s="33"/>
      <c r="Z133" s="33"/>
      <c r="AA133" s="33"/>
      <c r="AB133" s="33"/>
      <c r="AC133" s="33"/>
      <c r="AD133" s="33"/>
      <c r="AE133" s="33"/>
      <c r="AR133" s="201" t="s">
        <v>141</v>
      </c>
      <c r="AT133" s="201" t="s">
        <v>136</v>
      </c>
      <c r="AU133" s="201" t="s">
        <v>85</v>
      </c>
      <c r="AY133" s="16" t="s">
        <v>133</v>
      </c>
      <c r="BE133" s="202">
        <f>IF(N133="základní",J133,0)</f>
        <v>0</v>
      </c>
      <c r="BF133" s="202">
        <f>IF(N133="snížená",J133,0)</f>
        <v>0</v>
      </c>
      <c r="BG133" s="202">
        <f>IF(N133="zákl. přenesená",J133,0)</f>
        <v>0</v>
      </c>
      <c r="BH133" s="202">
        <f>IF(N133="sníž. přenesená",J133,0)</f>
        <v>0</v>
      </c>
      <c r="BI133" s="202">
        <f>IF(N133="nulová",J133,0)</f>
        <v>0</v>
      </c>
      <c r="BJ133" s="16" t="s">
        <v>83</v>
      </c>
      <c r="BK133" s="202">
        <f>ROUND(I133*H133,2)</f>
        <v>0</v>
      </c>
      <c r="BL133" s="16" t="s">
        <v>141</v>
      </c>
      <c r="BM133" s="201" t="s">
        <v>956</v>
      </c>
    </row>
    <row r="134" spans="1:65" s="2" customFormat="1" ht="11.25">
      <c r="A134" s="33"/>
      <c r="B134" s="34"/>
      <c r="C134" s="35"/>
      <c r="D134" s="203" t="s">
        <v>143</v>
      </c>
      <c r="E134" s="35"/>
      <c r="F134" s="204" t="s">
        <v>955</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143</v>
      </c>
      <c r="AU134" s="16" t="s">
        <v>85</v>
      </c>
    </row>
    <row r="135" spans="1:65" s="2" customFormat="1" ht="21.75" customHeight="1">
      <c r="A135" s="33"/>
      <c r="B135" s="34"/>
      <c r="C135" s="190" t="s">
        <v>152</v>
      </c>
      <c r="D135" s="190" t="s">
        <v>136</v>
      </c>
      <c r="E135" s="191" t="s">
        <v>957</v>
      </c>
      <c r="F135" s="192" t="s">
        <v>958</v>
      </c>
      <c r="G135" s="193" t="s">
        <v>147</v>
      </c>
      <c r="H135" s="194">
        <v>1</v>
      </c>
      <c r="I135" s="195"/>
      <c r="J135" s="196">
        <f>ROUND(I135*H135,2)</f>
        <v>0</v>
      </c>
      <c r="K135" s="192" t="s">
        <v>140</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141</v>
      </c>
      <c r="AT135" s="201" t="s">
        <v>136</v>
      </c>
      <c r="AU135" s="201" t="s">
        <v>85</v>
      </c>
      <c r="AY135" s="16" t="s">
        <v>133</v>
      </c>
      <c r="BE135" s="202">
        <f>IF(N135="základní",J135,0)</f>
        <v>0</v>
      </c>
      <c r="BF135" s="202">
        <f>IF(N135="snížená",J135,0)</f>
        <v>0</v>
      </c>
      <c r="BG135" s="202">
        <f>IF(N135="zákl. přenesená",J135,0)</f>
        <v>0</v>
      </c>
      <c r="BH135" s="202">
        <f>IF(N135="sníž. přenesená",J135,0)</f>
        <v>0</v>
      </c>
      <c r="BI135" s="202">
        <f>IF(N135="nulová",J135,0)</f>
        <v>0</v>
      </c>
      <c r="BJ135" s="16" t="s">
        <v>83</v>
      </c>
      <c r="BK135" s="202">
        <f>ROUND(I135*H135,2)</f>
        <v>0</v>
      </c>
      <c r="BL135" s="16" t="s">
        <v>141</v>
      </c>
      <c r="BM135" s="201" t="s">
        <v>959</v>
      </c>
    </row>
    <row r="136" spans="1:65" s="2" customFormat="1" ht="29.25">
      <c r="A136" s="33"/>
      <c r="B136" s="34"/>
      <c r="C136" s="35"/>
      <c r="D136" s="203" t="s">
        <v>143</v>
      </c>
      <c r="E136" s="35"/>
      <c r="F136" s="204" t="s">
        <v>960</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143</v>
      </c>
      <c r="AU136" s="16" t="s">
        <v>85</v>
      </c>
    </row>
    <row r="137" spans="1:65" s="13" customFormat="1" ht="11.25">
      <c r="B137" s="209"/>
      <c r="C137" s="210"/>
      <c r="D137" s="203" t="s">
        <v>173</v>
      </c>
      <c r="E137" s="211" t="s">
        <v>1</v>
      </c>
      <c r="F137" s="212" t="s">
        <v>961</v>
      </c>
      <c r="G137" s="210"/>
      <c r="H137" s="213">
        <v>1</v>
      </c>
      <c r="I137" s="214"/>
      <c r="J137" s="210"/>
      <c r="K137" s="210"/>
      <c r="L137" s="215"/>
      <c r="M137" s="216"/>
      <c r="N137" s="217"/>
      <c r="O137" s="217"/>
      <c r="P137" s="217"/>
      <c r="Q137" s="217"/>
      <c r="R137" s="217"/>
      <c r="S137" s="217"/>
      <c r="T137" s="218"/>
      <c r="AT137" s="219" t="s">
        <v>173</v>
      </c>
      <c r="AU137" s="219" t="s">
        <v>85</v>
      </c>
      <c r="AV137" s="13" t="s">
        <v>85</v>
      </c>
      <c r="AW137" s="13" t="s">
        <v>34</v>
      </c>
      <c r="AX137" s="13" t="s">
        <v>77</v>
      </c>
      <c r="AY137" s="219" t="s">
        <v>133</v>
      </c>
    </row>
    <row r="138" spans="1:65" s="14" customFormat="1" ht="11.25">
      <c r="B138" s="220"/>
      <c r="C138" s="221"/>
      <c r="D138" s="203" t="s">
        <v>173</v>
      </c>
      <c r="E138" s="222" t="s">
        <v>1</v>
      </c>
      <c r="F138" s="223" t="s">
        <v>176</v>
      </c>
      <c r="G138" s="221"/>
      <c r="H138" s="224">
        <v>1</v>
      </c>
      <c r="I138" s="225"/>
      <c r="J138" s="221"/>
      <c r="K138" s="221"/>
      <c r="L138" s="226"/>
      <c r="M138" s="227"/>
      <c r="N138" s="228"/>
      <c r="O138" s="228"/>
      <c r="P138" s="228"/>
      <c r="Q138" s="228"/>
      <c r="R138" s="228"/>
      <c r="S138" s="228"/>
      <c r="T138" s="229"/>
      <c r="AT138" s="230" t="s">
        <v>173</v>
      </c>
      <c r="AU138" s="230" t="s">
        <v>85</v>
      </c>
      <c r="AV138" s="14" t="s">
        <v>141</v>
      </c>
      <c r="AW138" s="14" t="s">
        <v>34</v>
      </c>
      <c r="AX138" s="14" t="s">
        <v>83</v>
      </c>
      <c r="AY138" s="230" t="s">
        <v>133</v>
      </c>
    </row>
    <row r="139" spans="1:65" s="2" customFormat="1" ht="21.75" customHeight="1">
      <c r="A139" s="33"/>
      <c r="B139" s="34"/>
      <c r="C139" s="190" t="s">
        <v>141</v>
      </c>
      <c r="D139" s="190" t="s">
        <v>136</v>
      </c>
      <c r="E139" s="191" t="s">
        <v>962</v>
      </c>
      <c r="F139" s="192" t="s">
        <v>963</v>
      </c>
      <c r="G139" s="193" t="s">
        <v>147</v>
      </c>
      <c r="H139" s="194">
        <v>2</v>
      </c>
      <c r="I139" s="195"/>
      <c r="J139" s="196">
        <f>ROUND(I139*H139,2)</f>
        <v>0</v>
      </c>
      <c r="K139" s="192" t="s">
        <v>140</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141</v>
      </c>
      <c r="AT139" s="201" t="s">
        <v>136</v>
      </c>
      <c r="AU139" s="201" t="s">
        <v>85</v>
      </c>
      <c r="AY139" s="16" t="s">
        <v>133</v>
      </c>
      <c r="BE139" s="202">
        <f>IF(N139="základní",J139,0)</f>
        <v>0</v>
      </c>
      <c r="BF139" s="202">
        <f>IF(N139="snížená",J139,0)</f>
        <v>0</v>
      </c>
      <c r="BG139" s="202">
        <f>IF(N139="zákl. přenesená",J139,0)</f>
        <v>0</v>
      </c>
      <c r="BH139" s="202">
        <f>IF(N139="sníž. přenesená",J139,0)</f>
        <v>0</v>
      </c>
      <c r="BI139" s="202">
        <f>IF(N139="nulová",J139,0)</f>
        <v>0</v>
      </c>
      <c r="BJ139" s="16" t="s">
        <v>83</v>
      </c>
      <c r="BK139" s="202">
        <f>ROUND(I139*H139,2)</f>
        <v>0</v>
      </c>
      <c r="BL139" s="16" t="s">
        <v>141</v>
      </c>
      <c r="BM139" s="201" t="s">
        <v>964</v>
      </c>
    </row>
    <row r="140" spans="1:65" s="2" customFormat="1" ht="19.5">
      <c r="A140" s="33"/>
      <c r="B140" s="34"/>
      <c r="C140" s="35"/>
      <c r="D140" s="203" t="s">
        <v>143</v>
      </c>
      <c r="E140" s="35"/>
      <c r="F140" s="204" t="s">
        <v>965</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143</v>
      </c>
      <c r="AU140" s="16" t="s">
        <v>85</v>
      </c>
    </row>
    <row r="141" spans="1:65" s="13" customFormat="1" ht="11.25">
      <c r="B141" s="209"/>
      <c r="C141" s="210"/>
      <c r="D141" s="203" t="s">
        <v>173</v>
      </c>
      <c r="E141" s="211" t="s">
        <v>1</v>
      </c>
      <c r="F141" s="212" t="s">
        <v>966</v>
      </c>
      <c r="G141" s="210"/>
      <c r="H141" s="213">
        <v>2</v>
      </c>
      <c r="I141" s="214"/>
      <c r="J141" s="210"/>
      <c r="K141" s="210"/>
      <c r="L141" s="215"/>
      <c r="M141" s="216"/>
      <c r="N141" s="217"/>
      <c r="O141" s="217"/>
      <c r="P141" s="217"/>
      <c r="Q141" s="217"/>
      <c r="R141" s="217"/>
      <c r="S141" s="217"/>
      <c r="T141" s="218"/>
      <c r="AT141" s="219" t="s">
        <v>173</v>
      </c>
      <c r="AU141" s="219" t="s">
        <v>85</v>
      </c>
      <c r="AV141" s="13" t="s">
        <v>85</v>
      </c>
      <c r="AW141" s="13" t="s">
        <v>34</v>
      </c>
      <c r="AX141" s="13" t="s">
        <v>77</v>
      </c>
      <c r="AY141" s="219" t="s">
        <v>133</v>
      </c>
    </row>
    <row r="142" spans="1:65" s="14" customFormat="1" ht="11.25">
      <c r="B142" s="220"/>
      <c r="C142" s="221"/>
      <c r="D142" s="203" t="s">
        <v>173</v>
      </c>
      <c r="E142" s="222" t="s">
        <v>1</v>
      </c>
      <c r="F142" s="223" t="s">
        <v>176</v>
      </c>
      <c r="G142" s="221"/>
      <c r="H142" s="224">
        <v>2</v>
      </c>
      <c r="I142" s="225"/>
      <c r="J142" s="221"/>
      <c r="K142" s="221"/>
      <c r="L142" s="226"/>
      <c r="M142" s="227"/>
      <c r="N142" s="228"/>
      <c r="O142" s="228"/>
      <c r="P142" s="228"/>
      <c r="Q142" s="228"/>
      <c r="R142" s="228"/>
      <c r="S142" s="228"/>
      <c r="T142" s="229"/>
      <c r="AT142" s="230" t="s">
        <v>173</v>
      </c>
      <c r="AU142" s="230" t="s">
        <v>85</v>
      </c>
      <c r="AV142" s="14" t="s">
        <v>141</v>
      </c>
      <c r="AW142" s="14" t="s">
        <v>34</v>
      </c>
      <c r="AX142" s="14" t="s">
        <v>83</v>
      </c>
      <c r="AY142" s="230" t="s">
        <v>133</v>
      </c>
    </row>
    <row r="143" spans="1:65" s="2" customFormat="1" ht="16.5" customHeight="1">
      <c r="A143" s="33"/>
      <c r="B143" s="34"/>
      <c r="C143" s="190" t="s">
        <v>134</v>
      </c>
      <c r="D143" s="190" t="s">
        <v>136</v>
      </c>
      <c r="E143" s="191" t="s">
        <v>967</v>
      </c>
      <c r="F143" s="192" t="s">
        <v>968</v>
      </c>
      <c r="G143" s="193" t="s">
        <v>147</v>
      </c>
      <c r="H143" s="194">
        <v>3</v>
      </c>
      <c r="I143" s="195"/>
      <c r="J143" s="196">
        <f>ROUND(I143*H143,2)</f>
        <v>0</v>
      </c>
      <c r="K143" s="192" t="s">
        <v>140</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141</v>
      </c>
      <c r="AT143" s="201" t="s">
        <v>136</v>
      </c>
      <c r="AU143" s="201" t="s">
        <v>85</v>
      </c>
      <c r="AY143" s="16" t="s">
        <v>133</v>
      </c>
      <c r="BE143" s="202">
        <f>IF(N143="základní",J143,0)</f>
        <v>0</v>
      </c>
      <c r="BF143" s="202">
        <f>IF(N143="snížená",J143,0)</f>
        <v>0</v>
      </c>
      <c r="BG143" s="202">
        <f>IF(N143="zákl. přenesená",J143,0)</f>
        <v>0</v>
      </c>
      <c r="BH143" s="202">
        <f>IF(N143="sníž. přenesená",J143,0)</f>
        <v>0</v>
      </c>
      <c r="BI143" s="202">
        <f>IF(N143="nulová",J143,0)</f>
        <v>0</v>
      </c>
      <c r="BJ143" s="16" t="s">
        <v>83</v>
      </c>
      <c r="BK143" s="202">
        <f>ROUND(I143*H143,2)</f>
        <v>0</v>
      </c>
      <c r="BL143" s="16" t="s">
        <v>141</v>
      </c>
      <c r="BM143" s="201" t="s">
        <v>969</v>
      </c>
    </row>
    <row r="144" spans="1:65" s="2" customFormat="1" ht="19.5">
      <c r="A144" s="33"/>
      <c r="B144" s="34"/>
      <c r="C144" s="35"/>
      <c r="D144" s="203" t="s">
        <v>143</v>
      </c>
      <c r="E144" s="35"/>
      <c r="F144" s="204" t="s">
        <v>970</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143</v>
      </c>
      <c r="AU144" s="16" t="s">
        <v>85</v>
      </c>
    </row>
    <row r="145" spans="1:65" s="13" customFormat="1" ht="11.25">
      <c r="B145" s="209"/>
      <c r="C145" s="210"/>
      <c r="D145" s="203" t="s">
        <v>173</v>
      </c>
      <c r="E145" s="211" t="s">
        <v>1</v>
      </c>
      <c r="F145" s="212" t="s">
        <v>971</v>
      </c>
      <c r="G145" s="210"/>
      <c r="H145" s="213">
        <v>3</v>
      </c>
      <c r="I145" s="214"/>
      <c r="J145" s="210"/>
      <c r="K145" s="210"/>
      <c r="L145" s="215"/>
      <c r="M145" s="216"/>
      <c r="N145" s="217"/>
      <c r="O145" s="217"/>
      <c r="P145" s="217"/>
      <c r="Q145" s="217"/>
      <c r="R145" s="217"/>
      <c r="S145" s="217"/>
      <c r="T145" s="218"/>
      <c r="AT145" s="219" t="s">
        <v>173</v>
      </c>
      <c r="AU145" s="219" t="s">
        <v>85</v>
      </c>
      <c r="AV145" s="13" t="s">
        <v>85</v>
      </c>
      <c r="AW145" s="13" t="s">
        <v>34</v>
      </c>
      <c r="AX145" s="13" t="s">
        <v>77</v>
      </c>
      <c r="AY145" s="219" t="s">
        <v>133</v>
      </c>
    </row>
    <row r="146" spans="1:65" s="14" customFormat="1" ht="11.25">
      <c r="B146" s="220"/>
      <c r="C146" s="221"/>
      <c r="D146" s="203" t="s">
        <v>173</v>
      </c>
      <c r="E146" s="222" t="s">
        <v>1</v>
      </c>
      <c r="F146" s="223" t="s">
        <v>176</v>
      </c>
      <c r="G146" s="221"/>
      <c r="H146" s="224">
        <v>3</v>
      </c>
      <c r="I146" s="225"/>
      <c r="J146" s="221"/>
      <c r="K146" s="221"/>
      <c r="L146" s="226"/>
      <c r="M146" s="227"/>
      <c r="N146" s="228"/>
      <c r="O146" s="228"/>
      <c r="P146" s="228"/>
      <c r="Q146" s="228"/>
      <c r="R146" s="228"/>
      <c r="S146" s="228"/>
      <c r="T146" s="229"/>
      <c r="AT146" s="230" t="s">
        <v>173</v>
      </c>
      <c r="AU146" s="230" t="s">
        <v>85</v>
      </c>
      <c r="AV146" s="14" t="s">
        <v>141</v>
      </c>
      <c r="AW146" s="14" t="s">
        <v>34</v>
      </c>
      <c r="AX146" s="14" t="s">
        <v>83</v>
      </c>
      <c r="AY146" s="230" t="s">
        <v>133</v>
      </c>
    </row>
    <row r="147" spans="1:65" s="2" customFormat="1" ht="16.5" customHeight="1">
      <c r="A147" s="33"/>
      <c r="B147" s="34"/>
      <c r="C147" s="231" t="s">
        <v>167</v>
      </c>
      <c r="D147" s="231" t="s">
        <v>553</v>
      </c>
      <c r="E147" s="232" t="s">
        <v>972</v>
      </c>
      <c r="F147" s="233" t="s">
        <v>973</v>
      </c>
      <c r="G147" s="234" t="s">
        <v>147</v>
      </c>
      <c r="H147" s="235">
        <v>1</v>
      </c>
      <c r="I147" s="236"/>
      <c r="J147" s="237">
        <f>ROUND(I147*H147,2)</f>
        <v>0</v>
      </c>
      <c r="K147" s="233" t="s">
        <v>140</v>
      </c>
      <c r="L147" s="238"/>
      <c r="M147" s="239" t="s">
        <v>1</v>
      </c>
      <c r="N147" s="240" t="s">
        <v>42</v>
      </c>
      <c r="O147" s="70"/>
      <c r="P147" s="199">
        <f>O147*H147</f>
        <v>0</v>
      </c>
      <c r="Q147" s="199">
        <v>0</v>
      </c>
      <c r="R147" s="199">
        <f>Q147*H147</f>
        <v>0</v>
      </c>
      <c r="S147" s="199">
        <v>0</v>
      </c>
      <c r="T147" s="200">
        <f>S147*H147</f>
        <v>0</v>
      </c>
      <c r="U147" s="33"/>
      <c r="V147" s="33"/>
      <c r="W147" s="33"/>
      <c r="X147" s="33"/>
      <c r="Y147" s="33"/>
      <c r="Z147" s="33"/>
      <c r="AA147" s="33"/>
      <c r="AB147" s="33"/>
      <c r="AC147" s="33"/>
      <c r="AD147" s="33"/>
      <c r="AE147" s="33"/>
      <c r="AR147" s="201" t="s">
        <v>556</v>
      </c>
      <c r="AT147" s="201" t="s">
        <v>553</v>
      </c>
      <c r="AU147" s="201" t="s">
        <v>85</v>
      </c>
      <c r="AY147" s="16" t="s">
        <v>133</v>
      </c>
      <c r="BE147" s="202">
        <f>IF(N147="základní",J147,0)</f>
        <v>0</v>
      </c>
      <c r="BF147" s="202">
        <f>IF(N147="snížená",J147,0)</f>
        <v>0</v>
      </c>
      <c r="BG147" s="202">
        <f>IF(N147="zákl. přenesená",J147,0)</f>
        <v>0</v>
      </c>
      <c r="BH147" s="202">
        <f>IF(N147="sníž. přenesená",J147,0)</f>
        <v>0</v>
      </c>
      <c r="BI147" s="202">
        <f>IF(N147="nulová",J147,0)</f>
        <v>0</v>
      </c>
      <c r="BJ147" s="16" t="s">
        <v>83</v>
      </c>
      <c r="BK147" s="202">
        <f>ROUND(I147*H147,2)</f>
        <v>0</v>
      </c>
      <c r="BL147" s="16" t="s">
        <v>556</v>
      </c>
      <c r="BM147" s="201" t="s">
        <v>974</v>
      </c>
    </row>
    <row r="148" spans="1:65" s="2" customFormat="1" ht="11.25">
      <c r="A148" s="33"/>
      <c r="B148" s="34"/>
      <c r="C148" s="35"/>
      <c r="D148" s="203" t="s">
        <v>143</v>
      </c>
      <c r="E148" s="35"/>
      <c r="F148" s="204" t="s">
        <v>973</v>
      </c>
      <c r="G148" s="35"/>
      <c r="H148" s="35"/>
      <c r="I148" s="205"/>
      <c r="J148" s="35"/>
      <c r="K148" s="35"/>
      <c r="L148" s="38"/>
      <c r="M148" s="206"/>
      <c r="N148" s="207"/>
      <c r="O148" s="70"/>
      <c r="P148" s="70"/>
      <c r="Q148" s="70"/>
      <c r="R148" s="70"/>
      <c r="S148" s="70"/>
      <c r="T148" s="71"/>
      <c r="U148" s="33"/>
      <c r="V148" s="33"/>
      <c r="W148" s="33"/>
      <c r="X148" s="33"/>
      <c r="Y148" s="33"/>
      <c r="Z148" s="33"/>
      <c r="AA148" s="33"/>
      <c r="AB148" s="33"/>
      <c r="AC148" s="33"/>
      <c r="AD148" s="33"/>
      <c r="AE148" s="33"/>
      <c r="AT148" s="16" t="s">
        <v>143</v>
      </c>
      <c r="AU148" s="16" t="s">
        <v>85</v>
      </c>
    </row>
    <row r="149" spans="1:65" s="2" customFormat="1" ht="16.5" customHeight="1">
      <c r="A149" s="33"/>
      <c r="B149" s="34"/>
      <c r="C149" s="231" t="s">
        <v>177</v>
      </c>
      <c r="D149" s="231" t="s">
        <v>553</v>
      </c>
      <c r="E149" s="232" t="s">
        <v>975</v>
      </c>
      <c r="F149" s="233" t="s">
        <v>976</v>
      </c>
      <c r="G149" s="234" t="s">
        <v>147</v>
      </c>
      <c r="H149" s="235">
        <v>1</v>
      </c>
      <c r="I149" s="236"/>
      <c r="J149" s="237">
        <f>ROUND(I149*H149,2)</f>
        <v>0</v>
      </c>
      <c r="K149" s="233" t="s">
        <v>140</v>
      </c>
      <c r="L149" s="238"/>
      <c r="M149" s="239" t="s">
        <v>1</v>
      </c>
      <c r="N149" s="240"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556</v>
      </c>
      <c r="AT149" s="201" t="s">
        <v>553</v>
      </c>
      <c r="AU149" s="201" t="s">
        <v>85</v>
      </c>
      <c r="AY149" s="16" t="s">
        <v>133</v>
      </c>
      <c r="BE149" s="202">
        <f>IF(N149="základní",J149,0)</f>
        <v>0</v>
      </c>
      <c r="BF149" s="202">
        <f>IF(N149="snížená",J149,0)</f>
        <v>0</v>
      </c>
      <c r="BG149" s="202">
        <f>IF(N149="zákl. přenesená",J149,0)</f>
        <v>0</v>
      </c>
      <c r="BH149" s="202">
        <f>IF(N149="sníž. přenesená",J149,0)</f>
        <v>0</v>
      </c>
      <c r="BI149" s="202">
        <f>IF(N149="nulová",J149,0)</f>
        <v>0</v>
      </c>
      <c r="BJ149" s="16" t="s">
        <v>83</v>
      </c>
      <c r="BK149" s="202">
        <f>ROUND(I149*H149,2)</f>
        <v>0</v>
      </c>
      <c r="BL149" s="16" t="s">
        <v>556</v>
      </c>
      <c r="BM149" s="201" t="s">
        <v>977</v>
      </c>
    </row>
    <row r="150" spans="1:65" s="2" customFormat="1" ht="11.25">
      <c r="A150" s="33"/>
      <c r="B150" s="34"/>
      <c r="C150" s="35"/>
      <c r="D150" s="203" t="s">
        <v>143</v>
      </c>
      <c r="E150" s="35"/>
      <c r="F150" s="204" t="s">
        <v>976</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143</v>
      </c>
      <c r="AU150" s="16" t="s">
        <v>85</v>
      </c>
    </row>
    <row r="151" spans="1:65" s="2" customFormat="1" ht="16.5" customHeight="1">
      <c r="A151" s="33"/>
      <c r="B151" s="34"/>
      <c r="C151" s="231" t="s">
        <v>184</v>
      </c>
      <c r="D151" s="231" t="s">
        <v>553</v>
      </c>
      <c r="E151" s="232" t="s">
        <v>978</v>
      </c>
      <c r="F151" s="233" t="s">
        <v>979</v>
      </c>
      <c r="G151" s="234" t="s">
        <v>147</v>
      </c>
      <c r="H151" s="235">
        <v>1</v>
      </c>
      <c r="I151" s="236"/>
      <c r="J151" s="237">
        <f>ROUND(I151*H151,2)</f>
        <v>0</v>
      </c>
      <c r="K151" s="233" t="s">
        <v>140</v>
      </c>
      <c r="L151" s="238"/>
      <c r="M151" s="239" t="s">
        <v>1</v>
      </c>
      <c r="N151" s="240"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556</v>
      </c>
      <c r="AT151" s="201" t="s">
        <v>553</v>
      </c>
      <c r="AU151" s="201" t="s">
        <v>85</v>
      </c>
      <c r="AY151" s="16" t="s">
        <v>133</v>
      </c>
      <c r="BE151" s="202">
        <f>IF(N151="základní",J151,0)</f>
        <v>0</v>
      </c>
      <c r="BF151" s="202">
        <f>IF(N151="snížená",J151,0)</f>
        <v>0</v>
      </c>
      <c r="BG151" s="202">
        <f>IF(N151="zákl. přenesená",J151,0)</f>
        <v>0</v>
      </c>
      <c r="BH151" s="202">
        <f>IF(N151="sníž. přenesená",J151,0)</f>
        <v>0</v>
      </c>
      <c r="BI151" s="202">
        <f>IF(N151="nulová",J151,0)</f>
        <v>0</v>
      </c>
      <c r="BJ151" s="16" t="s">
        <v>83</v>
      </c>
      <c r="BK151" s="202">
        <f>ROUND(I151*H151,2)</f>
        <v>0</v>
      </c>
      <c r="BL151" s="16" t="s">
        <v>556</v>
      </c>
      <c r="BM151" s="201" t="s">
        <v>980</v>
      </c>
    </row>
    <row r="152" spans="1:65" s="2" customFormat="1" ht="11.25">
      <c r="A152" s="33"/>
      <c r="B152" s="34"/>
      <c r="C152" s="35"/>
      <c r="D152" s="203" t="s">
        <v>143</v>
      </c>
      <c r="E152" s="35"/>
      <c r="F152" s="204" t="s">
        <v>979</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143</v>
      </c>
      <c r="AU152" s="16" t="s">
        <v>85</v>
      </c>
    </row>
    <row r="153" spans="1:65" s="2" customFormat="1" ht="16.5" customHeight="1">
      <c r="A153" s="33"/>
      <c r="B153" s="34"/>
      <c r="C153" s="231" t="s">
        <v>190</v>
      </c>
      <c r="D153" s="231" t="s">
        <v>553</v>
      </c>
      <c r="E153" s="232" t="s">
        <v>981</v>
      </c>
      <c r="F153" s="233" t="s">
        <v>982</v>
      </c>
      <c r="G153" s="234" t="s">
        <v>147</v>
      </c>
      <c r="H153" s="235">
        <v>2</v>
      </c>
      <c r="I153" s="236"/>
      <c r="J153" s="237">
        <f>ROUND(I153*H153,2)</f>
        <v>0</v>
      </c>
      <c r="K153" s="233" t="s">
        <v>140</v>
      </c>
      <c r="L153" s="238"/>
      <c r="M153" s="239" t="s">
        <v>1</v>
      </c>
      <c r="N153" s="240"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556</v>
      </c>
      <c r="AT153" s="201" t="s">
        <v>553</v>
      </c>
      <c r="AU153" s="201" t="s">
        <v>85</v>
      </c>
      <c r="AY153" s="16" t="s">
        <v>133</v>
      </c>
      <c r="BE153" s="202">
        <f>IF(N153="základní",J153,0)</f>
        <v>0</v>
      </c>
      <c r="BF153" s="202">
        <f>IF(N153="snížená",J153,0)</f>
        <v>0</v>
      </c>
      <c r="BG153" s="202">
        <f>IF(N153="zákl. přenesená",J153,0)</f>
        <v>0</v>
      </c>
      <c r="BH153" s="202">
        <f>IF(N153="sníž. přenesená",J153,0)</f>
        <v>0</v>
      </c>
      <c r="BI153" s="202">
        <f>IF(N153="nulová",J153,0)</f>
        <v>0</v>
      </c>
      <c r="BJ153" s="16" t="s">
        <v>83</v>
      </c>
      <c r="BK153" s="202">
        <f>ROUND(I153*H153,2)</f>
        <v>0</v>
      </c>
      <c r="BL153" s="16" t="s">
        <v>556</v>
      </c>
      <c r="BM153" s="201" t="s">
        <v>983</v>
      </c>
    </row>
    <row r="154" spans="1:65" s="2" customFormat="1" ht="11.25">
      <c r="A154" s="33"/>
      <c r="B154" s="34"/>
      <c r="C154" s="35"/>
      <c r="D154" s="203" t="s">
        <v>143</v>
      </c>
      <c r="E154" s="35"/>
      <c r="F154" s="204" t="s">
        <v>982</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143</v>
      </c>
      <c r="AU154" s="16" t="s">
        <v>85</v>
      </c>
    </row>
    <row r="155" spans="1:65" s="13" customFormat="1" ht="11.25">
      <c r="B155" s="209"/>
      <c r="C155" s="210"/>
      <c r="D155" s="203" t="s">
        <v>173</v>
      </c>
      <c r="E155" s="211" t="s">
        <v>1</v>
      </c>
      <c r="F155" s="212" t="s">
        <v>961</v>
      </c>
      <c r="G155" s="210"/>
      <c r="H155" s="213">
        <v>1</v>
      </c>
      <c r="I155" s="214"/>
      <c r="J155" s="210"/>
      <c r="K155" s="210"/>
      <c r="L155" s="215"/>
      <c r="M155" s="216"/>
      <c r="N155" s="217"/>
      <c r="O155" s="217"/>
      <c r="P155" s="217"/>
      <c r="Q155" s="217"/>
      <c r="R155" s="217"/>
      <c r="S155" s="217"/>
      <c r="T155" s="218"/>
      <c r="AT155" s="219" t="s">
        <v>173</v>
      </c>
      <c r="AU155" s="219" t="s">
        <v>85</v>
      </c>
      <c r="AV155" s="13" t="s">
        <v>85</v>
      </c>
      <c r="AW155" s="13" t="s">
        <v>34</v>
      </c>
      <c r="AX155" s="13" t="s">
        <v>77</v>
      </c>
      <c r="AY155" s="219" t="s">
        <v>133</v>
      </c>
    </row>
    <row r="156" spans="1:65" s="13" customFormat="1" ht="11.25">
      <c r="B156" s="209"/>
      <c r="C156" s="210"/>
      <c r="D156" s="203" t="s">
        <v>173</v>
      </c>
      <c r="E156" s="211" t="s">
        <v>1</v>
      </c>
      <c r="F156" s="212" t="s">
        <v>984</v>
      </c>
      <c r="G156" s="210"/>
      <c r="H156" s="213">
        <v>1</v>
      </c>
      <c r="I156" s="214"/>
      <c r="J156" s="210"/>
      <c r="K156" s="210"/>
      <c r="L156" s="215"/>
      <c r="M156" s="216"/>
      <c r="N156" s="217"/>
      <c r="O156" s="217"/>
      <c r="P156" s="217"/>
      <c r="Q156" s="217"/>
      <c r="R156" s="217"/>
      <c r="S156" s="217"/>
      <c r="T156" s="218"/>
      <c r="AT156" s="219" t="s">
        <v>173</v>
      </c>
      <c r="AU156" s="219" t="s">
        <v>85</v>
      </c>
      <c r="AV156" s="13" t="s">
        <v>85</v>
      </c>
      <c r="AW156" s="13" t="s">
        <v>34</v>
      </c>
      <c r="AX156" s="13" t="s">
        <v>77</v>
      </c>
      <c r="AY156" s="219" t="s">
        <v>133</v>
      </c>
    </row>
    <row r="157" spans="1:65" s="14" customFormat="1" ht="11.25">
      <c r="B157" s="220"/>
      <c r="C157" s="221"/>
      <c r="D157" s="203" t="s">
        <v>173</v>
      </c>
      <c r="E157" s="222" t="s">
        <v>1</v>
      </c>
      <c r="F157" s="223" t="s">
        <v>176</v>
      </c>
      <c r="G157" s="221"/>
      <c r="H157" s="224">
        <v>2</v>
      </c>
      <c r="I157" s="225"/>
      <c r="J157" s="221"/>
      <c r="K157" s="221"/>
      <c r="L157" s="226"/>
      <c r="M157" s="227"/>
      <c r="N157" s="228"/>
      <c r="O157" s="228"/>
      <c r="P157" s="228"/>
      <c r="Q157" s="228"/>
      <c r="R157" s="228"/>
      <c r="S157" s="228"/>
      <c r="T157" s="229"/>
      <c r="AT157" s="230" t="s">
        <v>173</v>
      </c>
      <c r="AU157" s="230" t="s">
        <v>85</v>
      </c>
      <c r="AV157" s="14" t="s">
        <v>141</v>
      </c>
      <c r="AW157" s="14" t="s">
        <v>34</v>
      </c>
      <c r="AX157" s="14" t="s">
        <v>83</v>
      </c>
      <c r="AY157" s="230" t="s">
        <v>133</v>
      </c>
    </row>
    <row r="158" spans="1:65" s="2" customFormat="1" ht="16.5" customHeight="1">
      <c r="A158" s="33"/>
      <c r="B158" s="34"/>
      <c r="C158" s="231" t="s">
        <v>196</v>
      </c>
      <c r="D158" s="231" t="s">
        <v>553</v>
      </c>
      <c r="E158" s="232" t="s">
        <v>985</v>
      </c>
      <c r="F158" s="233" t="s">
        <v>986</v>
      </c>
      <c r="G158" s="234" t="s">
        <v>147</v>
      </c>
      <c r="H158" s="235">
        <v>1</v>
      </c>
      <c r="I158" s="236"/>
      <c r="J158" s="237">
        <f>ROUND(I158*H158,2)</f>
        <v>0</v>
      </c>
      <c r="K158" s="233" t="s">
        <v>140</v>
      </c>
      <c r="L158" s="238"/>
      <c r="M158" s="239" t="s">
        <v>1</v>
      </c>
      <c r="N158" s="240" t="s">
        <v>42</v>
      </c>
      <c r="O158" s="70"/>
      <c r="P158" s="199">
        <f>O158*H158</f>
        <v>0</v>
      </c>
      <c r="Q158" s="199">
        <v>0</v>
      </c>
      <c r="R158" s="199">
        <f>Q158*H158</f>
        <v>0</v>
      </c>
      <c r="S158" s="199">
        <v>0</v>
      </c>
      <c r="T158" s="200">
        <f>S158*H158</f>
        <v>0</v>
      </c>
      <c r="U158" s="33"/>
      <c r="V158" s="33"/>
      <c r="W158" s="33"/>
      <c r="X158" s="33"/>
      <c r="Y158" s="33"/>
      <c r="Z158" s="33"/>
      <c r="AA158" s="33"/>
      <c r="AB158" s="33"/>
      <c r="AC158" s="33"/>
      <c r="AD158" s="33"/>
      <c r="AE158" s="33"/>
      <c r="AR158" s="201" t="s">
        <v>556</v>
      </c>
      <c r="AT158" s="201" t="s">
        <v>553</v>
      </c>
      <c r="AU158" s="201" t="s">
        <v>85</v>
      </c>
      <c r="AY158" s="16" t="s">
        <v>133</v>
      </c>
      <c r="BE158" s="202">
        <f>IF(N158="základní",J158,0)</f>
        <v>0</v>
      </c>
      <c r="BF158" s="202">
        <f>IF(N158="snížená",J158,0)</f>
        <v>0</v>
      </c>
      <c r="BG158" s="202">
        <f>IF(N158="zákl. přenesená",J158,0)</f>
        <v>0</v>
      </c>
      <c r="BH158" s="202">
        <f>IF(N158="sníž. přenesená",J158,0)</f>
        <v>0</v>
      </c>
      <c r="BI158" s="202">
        <f>IF(N158="nulová",J158,0)</f>
        <v>0</v>
      </c>
      <c r="BJ158" s="16" t="s">
        <v>83</v>
      </c>
      <c r="BK158" s="202">
        <f>ROUND(I158*H158,2)</f>
        <v>0</v>
      </c>
      <c r="BL158" s="16" t="s">
        <v>556</v>
      </c>
      <c r="BM158" s="201" t="s">
        <v>987</v>
      </c>
    </row>
    <row r="159" spans="1:65" s="2" customFormat="1" ht="11.25">
      <c r="A159" s="33"/>
      <c r="B159" s="34"/>
      <c r="C159" s="35"/>
      <c r="D159" s="203" t="s">
        <v>143</v>
      </c>
      <c r="E159" s="35"/>
      <c r="F159" s="204" t="s">
        <v>986</v>
      </c>
      <c r="G159" s="35"/>
      <c r="H159" s="35"/>
      <c r="I159" s="205"/>
      <c r="J159" s="35"/>
      <c r="K159" s="35"/>
      <c r="L159" s="38"/>
      <c r="M159" s="206"/>
      <c r="N159" s="207"/>
      <c r="O159" s="70"/>
      <c r="P159" s="70"/>
      <c r="Q159" s="70"/>
      <c r="R159" s="70"/>
      <c r="S159" s="70"/>
      <c r="T159" s="71"/>
      <c r="U159" s="33"/>
      <c r="V159" s="33"/>
      <c r="W159" s="33"/>
      <c r="X159" s="33"/>
      <c r="Y159" s="33"/>
      <c r="Z159" s="33"/>
      <c r="AA159" s="33"/>
      <c r="AB159" s="33"/>
      <c r="AC159" s="33"/>
      <c r="AD159" s="33"/>
      <c r="AE159" s="33"/>
      <c r="AT159" s="16" t="s">
        <v>143</v>
      </c>
      <c r="AU159" s="16" t="s">
        <v>85</v>
      </c>
    </row>
    <row r="160" spans="1:65" s="2" customFormat="1" ht="19.5">
      <c r="A160" s="33"/>
      <c r="B160" s="34"/>
      <c r="C160" s="35"/>
      <c r="D160" s="203" t="s">
        <v>150</v>
      </c>
      <c r="E160" s="35"/>
      <c r="F160" s="208" t="s">
        <v>988</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150</v>
      </c>
      <c r="AU160" s="16" t="s">
        <v>85</v>
      </c>
    </row>
    <row r="161" spans="1:65" s="2" customFormat="1" ht="16.5" customHeight="1">
      <c r="A161" s="33"/>
      <c r="B161" s="34"/>
      <c r="C161" s="231" t="s">
        <v>203</v>
      </c>
      <c r="D161" s="231" t="s">
        <v>553</v>
      </c>
      <c r="E161" s="232" t="s">
        <v>989</v>
      </c>
      <c r="F161" s="233" t="s">
        <v>990</v>
      </c>
      <c r="G161" s="234" t="s">
        <v>147</v>
      </c>
      <c r="H161" s="235">
        <v>1</v>
      </c>
      <c r="I161" s="236"/>
      <c r="J161" s="237">
        <f>ROUND(I161*H161,2)</f>
        <v>0</v>
      </c>
      <c r="K161" s="233" t="s">
        <v>140</v>
      </c>
      <c r="L161" s="238"/>
      <c r="M161" s="239" t="s">
        <v>1</v>
      </c>
      <c r="N161" s="240"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556</v>
      </c>
      <c r="AT161" s="201" t="s">
        <v>553</v>
      </c>
      <c r="AU161" s="201" t="s">
        <v>85</v>
      </c>
      <c r="AY161" s="16" t="s">
        <v>133</v>
      </c>
      <c r="BE161" s="202">
        <f>IF(N161="základní",J161,0)</f>
        <v>0</v>
      </c>
      <c r="BF161" s="202">
        <f>IF(N161="snížená",J161,0)</f>
        <v>0</v>
      </c>
      <c r="BG161" s="202">
        <f>IF(N161="zákl. přenesená",J161,0)</f>
        <v>0</v>
      </c>
      <c r="BH161" s="202">
        <f>IF(N161="sníž. přenesená",J161,0)</f>
        <v>0</v>
      </c>
      <c r="BI161" s="202">
        <f>IF(N161="nulová",J161,0)</f>
        <v>0</v>
      </c>
      <c r="BJ161" s="16" t="s">
        <v>83</v>
      </c>
      <c r="BK161" s="202">
        <f>ROUND(I161*H161,2)</f>
        <v>0</v>
      </c>
      <c r="BL161" s="16" t="s">
        <v>556</v>
      </c>
      <c r="BM161" s="201" t="s">
        <v>991</v>
      </c>
    </row>
    <row r="162" spans="1:65" s="2" customFormat="1" ht="11.25">
      <c r="A162" s="33"/>
      <c r="B162" s="34"/>
      <c r="C162" s="35"/>
      <c r="D162" s="203" t="s">
        <v>143</v>
      </c>
      <c r="E162" s="35"/>
      <c r="F162" s="204" t="s">
        <v>990</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143</v>
      </c>
      <c r="AU162" s="16" t="s">
        <v>85</v>
      </c>
    </row>
    <row r="163" spans="1:65" s="2" customFormat="1" ht="19.5">
      <c r="A163" s="33"/>
      <c r="B163" s="34"/>
      <c r="C163" s="35"/>
      <c r="D163" s="203" t="s">
        <v>150</v>
      </c>
      <c r="E163" s="35"/>
      <c r="F163" s="208" t="s">
        <v>988</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150</v>
      </c>
      <c r="AU163" s="16" t="s">
        <v>85</v>
      </c>
    </row>
    <row r="164" spans="1:65" s="2" customFormat="1" ht="16.5" customHeight="1">
      <c r="A164" s="33"/>
      <c r="B164" s="34"/>
      <c r="C164" s="231" t="s">
        <v>209</v>
      </c>
      <c r="D164" s="231" t="s">
        <v>553</v>
      </c>
      <c r="E164" s="232" t="s">
        <v>992</v>
      </c>
      <c r="F164" s="233" t="s">
        <v>993</v>
      </c>
      <c r="G164" s="234" t="s">
        <v>147</v>
      </c>
      <c r="H164" s="235">
        <v>1</v>
      </c>
      <c r="I164" s="236"/>
      <c r="J164" s="237">
        <f>ROUND(I164*H164,2)</f>
        <v>0</v>
      </c>
      <c r="K164" s="233" t="s">
        <v>140</v>
      </c>
      <c r="L164" s="238"/>
      <c r="M164" s="239" t="s">
        <v>1</v>
      </c>
      <c r="N164" s="240"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556</v>
      </c>
      <c r="AT164" s="201" t="s">
        <v>553</v>
      </c>
      <c r="AU164" s="201" t="s">
        <v>85</v>
      </c>
      <c r="AY164" s="16" t="s">
        <v>133</v>
      </c>
      <c r="BE164" s="202">
        <f>IF(N164="základní",J164,0)</f>
        <v>0</v>
      </c>
      <c r="BF164" s="202">
        <f>IF(N164="snížená",J164,0)</f>
        <v>0</v>
      </c>
      <c r="BG164" s="202">
        <f>IF(N164="zákl. přenesená",J164,0)</f>
        <v>0</v>
      </c>
      <c r="BH164" s="202">
        <f>IF(N164="sníž. přenesená",J164,0)</f>
        <v>0</v>
      </c>
      <c r="BI164" s="202">
        <f>IF(N164="nulová",J164,0)</f>
        <v>0</v>
      </c>
      <c r="BJ164" s="16" t="s">
        <v>83</v>
      </c>
      <c r="BK164" s="202">
        <f>ROUND(I164*H164,2)</f>
        <v>0</v>
      </c>
      <c r="BL164" s="16" t="s">
        <v>556</v>
      </c>
      <c r="BM164" s="201" t="s">
        <v>994</v>
      </c>
    </row>
    <row r="165" spans="1:65" s="2" customFormat="1" ht="11.25">
      <c r="A165" s="33"/>
      <c r="B165" s="34"/>
      <c r="C165" s="35"/>
      <c r="D165" s="203" t="s">
        <v>143</v>
      </c>
      <c r="E165" s="35"/>
      <c r="F165" s="204" t="s">
        <v>993</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143</v>
      </c>
      <c r="AU165" s="16" t="s">
        <v>85</v>
      </c>
    </row>
    <row r="166" spans="1:65" s="2" customFormat="1" ht="19.5">
      <c r="A166" s="33"/>
      <c r="B166" s="34"/>
      <c r="C166" s="35"/>
      <c r="D166" s="203" t="s">
        <v>150</v>
      </c>
      <c r="E166" s="35"/>
      <c r="F166" s="208" t="s">
        <v>988</v>
      </c>
      <c r="G166" s="35"/>
      <c r="H166" s="35"/>
      <c r="I166" s="205"/>
      <c r="J166" s="35"/>
      <c r="K166" s="35"/>
      <c r="L166" s="38"/>
      <c r="M166" s="206"/>
      <c r="N166" s="207"/>
      <c r="O166" s="70"/>
      <c r="P166" s="70"/>
      <c r="Q166" s="70"/>
      <c r="R166" s="70"/>
      <c r="S166" s="70"/>
      <c r="T166" s="71"/>
      <c r="U166" s="33"/>
      <c r="V166" s="33"/>
      <c r="W166" s="33"/>
      <c r="X166" s="33"/>
      <c r="Y166" s="33"/>
      <c r="Z166" s="33"/>
      <c r="AA166" s="33"/>
      <c r="AB166" s="33"/>
      <c r="AC166" s="33"/>
      <c r="AD166" s="33"/>
      <c r="AE166" s="33"/>
      <c r="AT166" s="16" t="s">
        <v>150</v>
      </c>
      <c r="AU166" s="16" t="s">
        <v>85</v>
      </c>
    </row>
    <row r="167" spans="1:65" s="2" customFormat="1" ht="16.5" customHeight="1">
      <c r="A167" s="33"/>
      <c r="B167" s="34"/>
      <c r="C167" s="231" t="s">
        <v>212</v>
      </c>
      <c r="D167" s="231" t="s">
        <v>553</v>
      </c>
      <c r="E167" s="232" t="s">
        <v>995</v>
      </c>
      <c r="F167" s="233" t="s">
        <v>996</v>
      </c>
      <c r="G167" s="234" t="s">
        <v>147</v>
      </c>
      <c r="H167" s="235">
        <v>1</v>
      </c>
      <c r="I167" s="236"/>
      <c r="J167" s="237">
        <f>ROUND(I167*H167,2)</f>
        <v>0</v>
      </c>
      <c r="K167" s="233" t="s">
        <v>140</v>
      </c>
      <c r="L167" s="238"/>
      <c r="M167" s="239" t="s">
        <v>1</v>
      </c>
      <c r="N167" s="240"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556</v>
      </c>
      <c r="AT167" s="201" t="s">
        <v>553</v>
      </c>
      <c r="AU167" s="201" t="s">
        <v>85</v>
      </c>
      <c r="AY167" s="16" t="s">
        <v>133</v>
      </c>
      <c r="BE167" s="202">
        <f>IF(N167="základní",J167,0)</f>
        <v>0</v>
      </c>
      <c r="BF167" s="202">
        <f>IF(N167="snížená",J167,0)</f>
        <v>0</v>
      </c>
      <c r="BG167" s="202">
        <f>IF(N167="zákl. přenesená",J167,0)</f>
        <v>0</v>
      </c>
      <c r="BH167" s="202">
        <f>IF(N167="sníž. přenesená",J167,0)</f>
        <v>0</v>
      </c>
      <c r="BI167" s="202">
        <f>IF(N167="nulová",J167,0)</f>
        <v>0</v>
      </c>
      <c r="BJ167" s="16" t="s">
        <v>83</v>
      </c>
      <c r="BK167" s="202">
        <f>ROUND(I167*H167,2)</f>
        <v>0</v>
      </c>
      <c r="BL167" s="16" t="s">
        <v>556</v>
      </c>
      <c r="BM167" s="201" t="s">
        <v>997</v>
      </c>
    </row>
    <row r="168" spans="1:65" s="2" customFormat="1" ht="11.25">
      <c r="A168" s="33"/>
      <c r="B168" s="34"/>
      <c r="C168" s="35"/>
      <c r="D168" s="203" t="s">
        <v>143</v>
      </c>
      <c r="E168" s="35"/>
      <c r="F168" s="204" t="s">
        <v>996</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143</v>
      </c>
      <c r="AU168" s="16" t="s">
        <v>85</v>
      </c>
    </row>
    <row r="169" spans="1:65" s="2" customFormat="1" ht="19.5">
      <c r="A169" s="33"/>
      <c r="B169" s="34"/>
      <c r="C169" s="35"/>
      <c r="D169" s="203" t="s">
        <v>150</v>
      </c>
      <c r="E169" s="35"/>
      <c r="F169" s="208" t="s">
        <v>988</v>
      </c>
      <c r="G169" s="35"/>
      <c r="H169" s="35"/>
      <c r="I169" s="205"/>
      <c r="J169" s="35"/>
      <c r="K169" s="35"/>
      <c r="L169" s="38"/>
      <c r="M169" s="206"/>
      <c r="N169" s="207"/>
      <c r="O169" s="70"/>
      <c r="P169" s="70"/>
      <c r="Q169" s="70"/>
      <c r="R169" s="70"/>
      <c r="S169" s="70"/>
      <c r="T169" s="71"/>
      <c r="U169" s="33"/>
      <c r="V169" s="33"/>
      <c r="W169" s="33"/>
      <c r="X169" s="33"/>
      <c r="Y169" s="33"/>
      <c r="Z169" s="33"/>
      <c r="AA169" s="33"/>
      <c r="AB169" s="33"/>
      <c r="AC169" s="33"/>
      <c r="AD169" s="33"/>
      <c r="AE169" s="33"/>
      <c r="AT169" s="16" t="s">
        <v>150</v>
      </c>
      <c r="AU169" s="16" t="s">
        <v>85</v>
      </c>
    </row>
    <row r="170" spans="1:65" s="2" customFormat="1" ht="16.5" customHeight="1">
      <c r="A170" s="33"/>
      <c r="B170" s="34"/>
      <c r="C170" s="190" t="s">
        <v>217</v>
      </c>
      <c r="D170" s="190" t="s">
        <v>136</v>
      </c>
      <c r="E170" s="191" t="s">
        <v>998</v>
      </c>
      <c r="F170" s="192" t="s">
        <v>999</v>
      </c>
      <c r="G170" s="193" t="s">
        <v>147</v>
      </c>
      <c r="H170" s="194">
        <v>6</v>
      </c>
      <c r="I170" s="195"/>
      <c r="J170" s="196">
        <f>ROUND(I170*H170,2)</f>
        <v>0</v>
      </c>
      <c r="K170" s="192" t="s">
        <v>140</v>
      </c>
      <c r="L170" s="38"/>
      <c r="M170" s="197" t="s">
        <v>1</v>
      </c>
      <c r="N170" s="198" t="s">
        <v>42</v>
      </c>
      <c r="O170" s="70"/>
      <c r="P170" s="199">
        <f>O170*H170</f>
        <v>0</v>
      </c>
      <c r="Q170" s="199">
        <v>0</v>
      </c>
      <c r="R170" s="199">
        <f>Q170*H170</f>
        <v>0</v>
      </c>
      <c r="S170" s="199">
        <v>0</v>
      </c>
      <c r="T170" s="200">
        <f>S170*H170</f>
        <v>0</v>
      </c>
      <c r="U170" s="33"/>
      <c r="V170" s="33"/>
      <c r="W170" s="33"/>
      <c r="X170" s="33"/>
      <c r="Y170" s="33"/>
      <c r="Z170" s="33"/>
      <c r="AA170" s="33"/>
      <c r="AB170" s="33"/>
      <c r="AC170" s="33"/>
      <c r="AD170" s="33"/>
      <c r="AE170" s="33"/>
      <c r="AR170" s="201" t="s">
        <v>141</v>
      </c>
      <c r="AT170" s="201" t="s">
        <v>136</v>
      </c>
      <c r="AU170" s="201" t="s">
        <v>85</v>
      </c>
      <c r="AY170" s="16" t="s">
        <v>133</v>
      </c>
      <c r="BE170" s="202">
        <f>IF(N170="základní",J170,0)</f>
        <v>0</v>
      </c>
      <c r="BF170" s="202">
        <f>IF(N170="snížená",J170,0)</f>
        <v>0</v>
      </c>
      <c r="BG170" s="202">
        <f>IF(N170="zákl. přenesená",J170,0)</f>
        <v>0</v>
      </c>
      <c r="BH170" s="202">
        <f>IF(N170="sníž. přenesená",J170,0)</f>
        <v>0</v>
      </c>
      <c r="BI170" s="202">
        <f>IF(N170="nulová",J170,0)</f>
        <v>0</v>
      </c>
      <c r="BJ170" s="16" t="s">
        <v>83</v>
      </c>
      <c r="BK170" s="202">
        <f>ROUND(I170*H170,2)</f>
        <v>0</v>
      </c>
      <c r="BL170" s="16" t="s">
        <v>141</v>
      </c>
      <c r="BM170" s="201" t="s">
        <v>1000</v>
      </c>
    </row>
    <row r="171" spans="1:65" s="2" customFormat="1" ht="19.5">
      <c r="A171" s="33"/>
      <c r="B171" s="34"/>
      <c r="C171" s="35"/>
      <c r="D171" s="203" t="s">
        <v>143</v>
      </c>
      <c r="E171" s="35"/>
      <c r="F171" s="204" t="s">
        <v>1001</v>
      </c>
      <c r="G171" s="35"/>
      <c r="H171" s="35"/>
      <c r="I171" s="205"/>
      <c r="J171" s="35"/>
      <c r="K171" s="35"/>
      <c r="L171" s="38"/>
      <c r="M171" s="206"/>
      <c r="N171" s="207"/>
      <c r="O171" s="70"/>
      <c r="P171" s="70"/>
      <c r="Q171" s="70"/>
      <c r="R171" s="70"/>
      <c r="S171" s="70"/>
      <c r="T171" s="71"/>
      <c r="U171" s="33"/>
      <c r="V171" s="33"/>
      <c r="W171" s="33"/>
      <c r="X171" s="33"/>
      <c r="Y171" s="33"/>
      <c r="Z171" s="33"/>
      <c r="AA171" s="33"/>
      <c r="AB171" s="33"/>
      <c r="AC171" s="33"/>
      <c r="AD171" s="33"/>
      <c r="AE171" s="33"/>
      <c r="AT171" s="16" t="s">
        <v>143</v>
      </c>
      <c r="AU171" s="16" t="s">
        <v>85</v>
      </c>
    </row>
    <row r="172" spans="1:65" s="2" customFormat="1" ht="16.5" customHeight="1">
      <c r="A172" s="33"/>
      <c r="B172" s="34"/>
      <c r="C172" s="190" t="s">
        <v>8</v>
      </c>
      <c r="D172" s="190" t="s">
        <v>136</v>
      </c>
      <c r="E172" s="191" t="s">
        <v>1002</v>
      </c>
      <c r="F172" s="192" t="s">
        <v>1003</v>
      </c>
      <c r="G172" s="193" t="s">
        <v>147</v>
      </c>
      <c r="H172" s="194">
        <v>1</v>
      </c>
      <c r="I172" s="195"/>
      <c r="J172" s="196">
        <f>ROUND(I172*H172,2)</f>
        <v>0</v>
      </c>
      <c r="K172" s="192" t="s">
        <v>140</v>
      </c>
      <c r="L172" s="38"/>
      <c r="M172" s="197" t="s">
        <v>1</v>
      </c>
      <c r="N172" s="198" t="s">
        <v>42</v>
      </c>
      <c r="O172" s="70"/>
      <c r="P172" s="199">
        <f>O172*H172</f>
        <v>0</v>
      </c>
      <c r="Q172" s="199">
        <v>0</v>
      </c>
      <c r="R172" s="199">
        <f>Q172*H172</f>
        <v>0</v>
      </c>
      <c r="S172" s="199">
        <v>0</v>
      </c>
      <c r="T172" s="200">
        <f>S172*H172</f>
        <v>0</v>
      </c>
      <c r="U172" s="33"/>
      <c r="V172" s="33"/>
      <c r="W172" s="33"/>
      <c r="X172" s="33"/>
      <c r="Y172" s="33"/>
      <c r="Z172" s="33"/>
      <c r="AA172" s="33"/>
      <c r="AB172" s="33"/>
      <c r="AC172" s="33"/>
      <c r="AD172" s="33"/>
      <c r="AE172" s="33"/>
      <c r="AR172" s="201" t="s">
        <v>141</v>
      </c>
      <c r="AT172" s="201" t="s">
        <v>136</v>
      </c>
      <c r="AU172" s="201" t="s">
        <v>85</v>
      </c>
      <c r="AY172" s="16" t="s">
        <v>133</v>
      </c>
      <c r="BE172" s="202">
        <f>IF(N172="základní",J172,0)</f>
        <v>0</v>
      </c>
      <c r="BF172" s="202">
        <f>IF(N172="snížená",J172,0)</f>
        <v>0</v>
      </c>
      <c r="BG172" s="202">
        <f>IF(N172="zákl. přenesená",J172,0)</f>
        <v>0</v>
      </c>
      <c r="BH172" s="202">
        <f>IF(N172="sníž. přenesená",J172,0)</f>
        <v>0</v>
      </c>
      <c r="BI172" s="202">
        <f>IF(N172="nulová",J172,0)</f>
        <v>0</v>
      </c>
      <c r="BJ172" s="16" t="s">
        <v>83</v>
      </c>
      <c r="BK172" s="202">
        <f>ROUND(I172*H172,2)</f>
        <v>0</v>
      </c>
      <c r="BL172" s="16" t="s">
        <v>141</v>
      </c>
      <c r="BM172" s="201" t="s">
        <v>1004</v>
      </c>
    </row>
    <row r="173" spans="1:65" s="2" customFormat="1" ht="48.75">
      <c r="A173" s="33"/>
      <c r="B173" s="34"/>
      <c r="C173" s="35"/>
      <c r="D173" s="203" t="s">
        <v>143</v>
      </c>
      <c r="E173" s="35"/>
      <c r="F173" s="204" t="s">
        <v>1005</v>
      </c>
      <c r="G173" s="35"/>
      <c r="H173" s="35"/>
      <c r="I173" s="205"/>
      <c r="J173" s="35"/>
      <c r="K173" s="35"/>
      <c r="L173" s="38"/>
      <c r="M173" s="206"/>
      <c r="N173" s="207"/>
      <c r="O173" s="70"/>
      <c r="P173" s="70"/>
      <c r="Q173" s="70"/>
      <c r="R173" s="70"/>
      <c r="S173" s="70"/>
      <c r="T173" s="71"/>
      <c r="U173" s="33"/>
      <c r="V173" s="33"/>
      <c r="W173" s="33"/>
      <c r="X173" s="33"/>
      <c r="Y173" s="33"/>
      <c r="Z173" s="33"/>
      <c r="AA173" s="33"/>
      <c r="AB173" s="33"/>
      <c r="AC173" s="33"/>
      <c r="AD173" s="33"/>
      <c r="AE173" s="33"/>
      <c r="AT173" s="16" t="s">
        <v>143</v>
      </c>
      <c r="AU173" s="16" t="s">
        <v>85</v>
      </c>
    </row>
    <row r="174" spans="1:65" s="13" customFormat="1" ht="11.25">
      <c r="B174" s="209"/>
      <c r="C174" s="210"/>
      <c r="D174" s="203" t="s">
        <v>173</v>
      </c>
      <c r="E174" s="211" t="s">
        <v>1</v>
      </c>
      <c r="F174" s="212" t="s">
        <v>961</v>
      </c>
      <c r="G174" s="210"/>
      <c r="H174" s="213">
        <v>1</v>
      </c>
      <c r="I174" s="214"/>
      <c r="J174" s="210"/>
      <c r="K174" s="210"/>
      <c r="L174" s="215"/>
      <c r="M174" s="216"/>
      <c r="N174" s="217"/>
      <c r="O174" s="217"/>
      <c r="P174" s="217"/>
      <c r="Q174" s="217"/>
      <c r="R174" s="217"/>
      <c r="S174" s="217"/>
      <c r="T174" s="218"/>
      <c r="AT174" s="219" t="s">
        <v>173</v>
      </c>
      <c r="AU174" s="219" t="s">
        <v>85</v>
      </c>
      <c r="AV174" s="13" t="s">
        <v>85</v>
      </c>
      <c r="AW174" s="13" t="s">
        <v>34</v>
      </c>
      <c r="AX174" s="13" t="s">
        <v>77</v>
      </c>
      <c r="AY174" s="219" t="s">
        <v>133</v>
      </c>
    </row>
    <row r="175" spans="1:65" s="14" customFormat="1" ht="11.25">
      <c r="B175" s="220"/>
      <c r="C175" s="221"/>
      <c r="D175" s="203" t="s">
        <v>173</v>
      </c>
      <c r="E175" s="222" t="s">
        <v>1</v>
      </c>
      <c r="F175" s="223" t="s">
        <v>176</v>
      </c>
      <c r="G175" s="221"/>
      <c r="H175" s="224">
        <v>1</v>
      </c>
      <c r="I175" s="225"/>
      <c r="J175" s="221"/>
      <c r="K175" s="221"/>
      <c r="L175" s="226"/>
      <c r="M175" s="227"/>
      <c r="N175" s="228"/>
      <c r="O175" s="228"/>
      <c r="P175" s="228"/>
      <c r="Q175" s="228"/>
      <c r="R175" s="228"/>
      <c r="S175" s="228"/>
      <c r="T175" s="229"/>
      <c r="AT175" s="230" t="s">
        <v>173</v>
      </c>
      <c r="AU175" s="230" t="s">
        <v>85</v>
      </c>
      <c r="AV175" s="14" t="s">
        <v>141</v>
      </c>
      <c r="AW175" s="14" t="s">
        <v>34</v>
      </c>
      <c r="AX175" s="14" t="s">
        <v>83</v>
      </c>
      <c r="AY175" s="230" t="s">
        <v>133</v>
      </c>
    </row>
    <row r="176" spans="1:65" s="2" customFormat="1" ht="16.5" customHeight="1">
      <c r="A176" s="33"/>
      <c r="B176" s="34"/>
      <c r="C176" s="190" t="s">
        <v>224</v>
      </c>
      <c r="D176" s="190" t="s">
        <v>136</v>
      </c>
      <c r="E176" s="191" t="s">
        <v>1006</v>
      </c>
      <c r="F176" s="192" t="s">
        <v>1007</v>
      </c>
      <c r="G176" s="193" t="s">
        <v>147</v>
      </c>
      <c r="H176" s="194">
        <v>3</v>
      </c>
      <c r="I176" s="195"/>
      <c r="J176" s="196">
        <f>ROUND(I176*H176,2)</f>
        <v>0</v>
      </c>
      <c r="K176" s="192" t="s">
        <v>140</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141</v>
      </c>
      <c r="AT176" s="201" t="s">
        <v>136</v>
      </c>
      <c r="AU176" s="201" t="s">
        <v>85</v>
      </c>
      <c r="AY176" s="16" t="s">
        <v>133</v>
      </c>
      <c r="BE176" s="202">
        <f>IF(N176="základní",J176,0)</f>
        <v>0</v>
      </c>
      <c r="BF176" s="202">
        <f>IF(N176="snížená",J176,0)</f>
        <v>0</v>
      </c>
      <c r="BG176" s="202">
        <f>IF(N176="zákl. přenesená",J176,0)</f>
        <v>0</v>
      </c>
      <c r="BH176" s="202">
        <f>IF(N176="sníž. přenesená",J176,0)</f>
        <v>0</v>
      </c>
      <c r="BI176" s="202">
        <f>IF(N176="nulová",J176,0)</f>
        <v>0</v>
      </c>
      <c r="BJ176" s="16" t="s">
        <v>83</v>
      </c>
      <c r="BK176" s="202">
        <f>ROUND(I176*H176,2)</f>
        <v>0</v>
      </c>
      <c r="BL176" s="16" t="s">
        <v>141</v>
      </c>
      <c r="BM176" s="201" t="s">
        <v>1008</v>
      </c>
    </row>
    <row r="177" spans="1:65" s="2" customFormat="1" ht="29.25">
      <c r="A177" s="33"/>
      <c r="B177" s="34"/>
      <c r="C177" s="35"/>
      <c r="D177" s="203" t="s">
        <v>143</v>
      </c>
      <c r="E177" s="35"/>
      <c r="F177" s="204" t="s">
        <v>1009</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143</v>
      </c>
      <c r="AU177" s="16" t="s">
        <v>85</v>
      </c>
    </row>
    <row r="178" spans="1:65" s="13" customFormat="1" ht="11.25">
      <c r="B178" s="209"/>
      <c r="C178" s="210"/>
      <c r="D178" s="203" t="s">
        <v>173</v>
      </c>
      <c r="E178" s="211" t="s">
        <v>1</v>
      </c>
      <c r="F178" s="212" t="s">
        <v>971</v>
      </c>
      <c r="G178" s="210"/>
      <c r="H178" s="213">
        <v>3</v>
      </c>
      <c r="I178" s="214"/>
      <c r="J178" s="210"/>
      <c r="K178" s="210"/>
      <c r="L178" s="215"/>
      <c r="M178" s="216"/>
      <c r="N178" s="217"/>
      <c r="O178" s="217"/>
      <c r="P178" s="217"/>
      <c r="Q178" s="217"/>
      <c r="R178" s="217"/>
      <c r="S178" s="217"/>
      <c r="T178" s="218"/>
      <c r="AT178" s="219" t="s">
        <v>173</v>
      </c>
      <c r="AU178" s="219" t="s">
        <v>85</v>
      </c>
      <c r="AV178" s="13" t="s">
        <v>85</v>
      </c>
      <c r="AW178" s="13" t="s">
        <v>34</v>
      </c>
      <c r="AX178" s="13" t="s">
        <v>77</v>
      </c>
      <c r="AY178" s="219" t="s">
        <v>133</v>
      </c>
    </row>
    <row r="179" spans="1:65" s="14" customFormat="1" ht="11.25">
      <c r="B179" s="220"/>
      <c r="C179" s="221"/>
      <c r="D179" s="203" t="s">
        <v>173</v>
      </c>
      <c r="E179" s="222" t="s">
        <v>1</v>
      </c>
      <c r="F179" s="223" t="s">
        <v>176</v>
      </c>
      <c r="G179" s="221"/>
      <c r="H179" s="224">
        <v>3</v>
      </c>
      <c r="I179" s="225"/>
      <c r="J179" s="221"/>
      <c r="K179" s="221"/>
      <c r="L179" s="226"/>
      <c r="M179" s="227"/>
      <c r="N179" s="228"/>
      <c r="O179" s="228"/>
      <c r="P179" s="228"/>
      <c r="Q179" s="228"/>
      <c r="R179" s="228"/>
      <c r="S179" s="228"/>
      <c r="T179" s="229"/>
      <c r="AT179" s="230" t="s">
        <v>173</v>
      </c>
      <c r="AU179" s="230" t="s">
        <v>85</v>
      </c>
      <c r="AV179" s="14" t="s">
        <v>141</v>
      </c>
      <c r="AW179" s="14" t="s">
        <v>34</v>
      </c>
      <c r="AX179" s="14" t="s">
        <v>83</v>
      </c>
      <c r="AY179" s="230" t="s">
        <v>133</v>
      </c>
    </row>
    <row r="180" spans="1:65" s="2" customFormat="1" ht="16.5" customHeight="1">
      <c r="A180" s="33"/>
      <c r="B180" s="34"/>
      <c r="C180" s="190" t="s">
        <v>228</v>
      </c>
      <c r="D180" s="190" t="s">
        <v>136</v>
      </c>
      <c r="E180" s="191" t="s">
        <v>1010</v>
      </c>
      <c r="F180" s="192" t="s">
        <v>1011</v>
      </c>
      <c r="G180" s="193" t="s">
        <v>147</v>
      </c>
      <c r="H180" s="194">
        <v>2</v>
      </c>
      <c r="I180" s="195"/>
      <c r="J180" s="196">
        <f>ROUND(I180*H180,2)</f>
        <v>0</v>
      </c>
      <c r="K180" s="192" t="s">
        <v>140</v>
      </c>
      <c r="L180" s="38"/>
      <c r="M180" s="197" t="s">
        <v>1</v>
      </c>
      <c r="N180" s="198" t="s">
        <v>42</v>
      </c>
      <c r="O180" s="70"/>
      <c r="P180" s="199">
        <f>O180*H180</f>
        <v>0</v>
      </c>
      <c r="Q180" s="199">
        <v>0</v>
      </c>
      <c r="R180" s="199">
        <f>Q180*H180</f>
        <v>0</v>
      </c>
      <c r="S180" s="199">
        <v>0</v>
      </c>
      <c r="T180" s="200">
        <f>S180*H180</f>
        <v>0</v>
      </c>
      <c r="U180" s="33"/>
      <c r="V180" s="33"/>
      <c r="W180" s="33"/>
      <c r="X180" s="33"/>
      <c r="Y180" s="33"/>
      <c r="Z180" s="33"/>
      <c r="AA180" s="33"/>
      <c r="AB180" s="33"/>
      <c r="AC180" s="33"/>
      <c r="AD180" s="33"/>
      <c r="AE180" s="33"/>
      <c r="AR180" s="201" t="s">
        <v>141</v>
      </c>
      <c r="AT180" s="201" t="s">
        <v>136</v>
      </c>
      <c r="AU180" s="201" t="s">
        <v>85</v>
      </c>
      <c r="AY180" s="16" t="s">
        <v>133</v>
      </c>
      <c r="BE180" s="202">
        <f>IF(N180="základní",J180,0)</f>
        <v>0</v>
      </c>
      <c r="BF180" s="202">
        <f>IF(N180="snížená",J180,0)</f>
        <v>0</v>
      </c>
      <c r="BG180" s="202">
        <f>IF(N180="zákl. přenesená",J180,0)</f>
        <v>0</v>
      </c>
      <c r="BH180" s="202">
        <f>IF(N180="sníž. přenesená",J180,0)</f>
        <v>0</v>
      </c>
      <c r="BI180" s="202">
        <f>IF(N180="nulová",J180,0)</f>
        <v>0</v>
      </c>
      <c r="BJ180" s="16" t="s">
        <v>83</v>
      </c>
      <c r="BK180" s="202">
        <f>ROUND(I180*H180,2)</f>
        <v>0</v>
      </c>
      <c r="BL180" s="16" t="s">
        <v>141</v>
      </c>
      <c r="BM180" s="201" t="s">
        <v>1012</v>
      </c>
    </row>
    <row r="181" spans="1:65" s="2" customFormat="1" ht="29.25">
      <c r="A181" s="33"/>
      <c r="B181" s="34"/>
      <c r="C181" s="35"/>
      <c r="D181" s="203" t="s">
        <v>143</v>
      </c>
      <c r="E181" s="35"/>
      <c r="F181" s="204" t="s">
        <v>1013</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143</v>
      </c>
      <c r="AU181" s="16" t="s">
        <v>85</v>
      </c>
    </row>
    <row r="182" spans="1:65" s="13" customFormat="1" ht="11.25">
      <c r="B182" s="209"/>
      <c r="C182" s="210"/>
      <c r="D182" s="203" t="s">
        <v>173</v>
      </c>
      <c r="E182" s="211" t="s">
        <v>1</v>
      </c>
      <c r="F182" s="212" t="s">
        <v>966</v>
      </c>
      <c r="G182" s="210"/>
      <c r="H182" s="213">
        <v>2</v>
      </c>
      <c r="I182" s="214"/>
      <c r="J182" s="210"/>
      <c r="K182" s="210"/>
      <c r="L182" s="215"/>
      <c r="M182" s="216"/>
      <c r="N182" s="217"/>
      <c r="O182" s="217"/>
      <c r="P182" s="217"/>
      <c r="Q182" s="217"/>
      <c r="R182" s="217"/>
      <c r="S182" s="217"/>
      <c r="T182" s="218"/>
      <c r="AT182" s="219" t="s">
        <v>173</v>
      </c>
      <c r="AU182" s="219" t="s">
        <v>85</v>
      </c>
      <c r="AV182" s="13" t="s">
        <v>85</v>
      </c>
      <c r="AW182" s="13" t="s">
        <v>34</v>
      </c>
      <c r="AX182" s="13" t="s">
        <v>77</v>
      </c>
      <c r="AY182" s="219" t="s">
        <v>133</v>
      </c>
    </row>
    <row r="183" spans="1:65" s="14" customFormat="1" ht="11.25">
      <c r="B183" s="220"/>
      <c r="C183" s="221"/>
      <c r="D183" s="203" t="s">
        <v>173</v>
      </c>
      <c r="E183" s="222" t="s">
        <v>1</v>
      </c>
      <c r="F183" s="223" t="s">
        <v>176</v>
      </c>
      <c r="G183" s="221"/>
      <c r="H183" s="224">
        <v>2</v>
      </c>
      <c r="I183" s="225"/>
      <c r="J183" s="221"/>
      <c r="K183" s="221"/>
      <c r="L183" s="226"/>
      <c r="M183" s="227"/>
      <c r="N183" s="228"/>
      <c r="O183" s="228"/>
      <c r="P183" s="228"/>
      <c r="Q183" s="228"/>
      <c r="R183" s="228"/>
      <c r="S183" s="228"/>
      <c r="T183" s="229"/>
      <c r="AT183" s="230" t="s">
        <v>173</v>
      </c>
      <c r="AU183" s="230" t="s">
        <v>85</v>
      </c>
      <c r="AV183" s="14" t="s">
        <v>141</v>
      </c>
      <c r="AW183" s="14" t="s">
        <v>34</v>
      </c>
      <c r="AX183" s="14" t="s">
        <v>83</v>
      </c>
      <c r="AY183" s="230" t="s">
        <v>133</v>
      </c>
    </row>
    <row r="184" spans="1:65" s="2" customFormat="1" ht="16.5" customHeight="1">
      <c r="A184" s="33"/>
      <c r="B184" s="34"/>
      <c r="C184" s="190" t="s">
        <v>233</v>
      </c>
      <c r="D184" s="190" t="s">
        <v>136</v>
      </c>
      <c r="E184" s="191" t="s">
        <v>1014</v>
      </c>
      <c r="F184" s="192" t="s">
        <v>1015</v>
      </c>
      <c r="G184" s="193" t="s">
        <v>147</v>
      </c>
      <c r="H184" s="194">
        <v>1</v>
      </c>
      <c r="I184" s="195"/>
      <c r="J184" s="196">
        <f>ROUND(I184*H184,2)</f>
        <v>0</v>
      </c>
      <c r="K184" s="192" t="s">
        <v>140</v>
      </c>
      <c r="L184" s="38"/>
      <c r="M184" s="197" t="s">
        <v>1</v>
      </c>
      <c r="N184" s="198" t="s">
        <v>42</v>
      </c>
      <c r="O184" s="70"/>
      <c r="P184" s="199">
        <f>O184*H184</f>
        <v>0</v>
      </c>
      <c r="Q184" s="199">
        <v>0</v>
      </c>
      <c r="R184" s="199">
        <f>Q184*H184</f>
        <v>0</v>
      </c>
      <c r="S184" s="199">
        <v>0</v>
      </c>
      <c r="T184" s="200">
        <f>S184*H184</f>
        <v>0</v>
      </c>
      <c r="U184" s="33"/>
      <c r="V184" s="33"/>
      <c r="W184" s="33"/>
      <c r="X184" s="33"/>
      <c r="Y184" s="33"/>
      <c r="Z184" s="33"/>
      <c r="AA184" s="33"/>
      <c r="AB184" s="33"/>
      <c r="AC184" s="33"/>
      <c r="AD184" s="33"/>
      <c r="AE184" s="33"/>
      <c r="AR184" s="201" t="s">
        <v>141</v>
      </c>
      <c r="AT184" s="201" t="s">
        <v>136</v>
      </c>
      <c r="AU184" s="201" t="s">
        <v>85</v>
      </c>
      <c r="AY184" s="16" t="s">
        <v>133</v>
      </c>
      <c r="BE184" s="202">
        <f>IF(N184="základní",J184,0)</f>
        <v>0</v>
      </c>
      <c r="BF184" s="202">
        <f>IF(N184="snížená",J184,0)</f>
        <v>0</v>
      </c>
      <c r="BG184" s="202">
        <f>IF(N184="zákl. přenesená",J184,0)</f>
        <v>0</v>
      </c>
      <c r="BH184" s="202">
        <f>IF(N184="sníž. přenesená",J184,0)</f>
        <v>0</v>
      </c>
      <c r="BI184" s="202">
        <f>IF(N184="nulová",J184,0)</f>
        <v>0</v>
      </c>
      <c r="BJ184" s="16" t="s">
        <v>83</v>
      </c>
      <c r="BK184" s="202">
        <f>ROUND(I184*H184,2)</f>
        <v>0</v>
      </c>
      <c r="BL184" s="16" t="s">
        <v>141</v>
      </c>
      <c r="BM184" s="201" t="s">
        <v>1016</v>
      </c>
    </row>
    <row r="185" spans="1:65" s="2" customFormat="1" ht="11.25">
      <c r="A185" s="33"/>
      <c r="B185" s="34"/>
      <c r="C185" s="35"/>
      <c r="D185" s="203" t="s">
        <v>143</v>
      </c>
      <c r="E185" s="35"/>
      <c r="F185" s="204" t="s">
        <v>1015</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143</v>
      </c>
      <c r="AU185" s="16" t="s">
        <v>85</v>
      </c>
    </row>
    <row r="186" spans="1:65" s="2" customFormat="1" ht="19.5">
      <c r="A186" s="33"/>
      <c r="B186" s="34"/>
      <c r="C186" s="35"/>
      <c r="D186" s="203" t="s">
        <v>150</v>
      </c>
      <c r="E186" s="35"/>
      <c r="F186" s="208" t="s">
        <v>1017</v>
      </c>
      <c r="G186" s="35"/>
      <c r="H186" s="35"/>
      <c r="I186" s="205"/>
      <c r="J186" s="35"/>
      <c r="K186" s="35"/>
      <c r="L186" s="38"/>
      <c r="M186" s="206"/>
      <c r="N186" s="207"/>
      <c r="O186" s="70"/>
      <c r="P186" s="70"/>
      <c r="Q186" s="70"/>
      <c r="R186" s="70"/>
      <c r="S186" s="70"/>
      <c r="T186" s="71"/>
      <c r="U186" s="33"/>
      <c r="V186" s="33"/>
      <c r="W186" s="33"/>
      <c r="X186" s="33"/>
      <c r="Y186" s="33"/>
      <c r="Z186" s="33"/>
      <c r="AA186" s="33"/>
      <c r="AB186" s="33"/>
      <c r="AC186" s="33"/>
      <c r="AD186" s="33"/>
      <c r="AE186" s="33"/>
      <c r="AT186" s="16" t="s">
        <v>150</v>
      </c>
      <c r="AU186" s="16" t="s">
        <v>85</v>
      </c>
    </row>
    <row r="187" spans="1:65" s="2" customFormat="1" ht="16.5" customHeight="1">
      <c r="A187" s="33"/>
      <c r="B187" s="34"/>
      <c r="C187" s="190" t="s">
        <v>239</v>
      </c>
      <c r="D187" s="190" t="s">
        <v>136</v>
      </c>
      <c r="E187" s="191" t="s">
        <v>1018</v>
      </c>
      <c r="F187" s="192" t="s">
        <v>1019</v>
      </c>
      <c r="G187" s="193" t="s">
        <v>147</v>
      </c>
      <c r="H187" s="194">
        <v>1</v>
      </c>
      <c r="I187" s="195"/>
      <c r="J187" s="196">
        <f>ROUND(I187*H187,2)</f>
        <v>0</v>
      </c>
      <c r="K187" s="192" t="s">
        <v>140</v>
      </c>
      <c r="L187" s="38"/>
      <c r="M187" s="197" t="s">
        <v>1</v>
      </c>
      <c r="N187" s="198" t="s">
        <v>42</v>
      </c>
      <c r="O187" s="70"/>
      <c r="P187" s="199">
        <f>O187*H187</f>
        <v>0</v>
      </c>
      <c r="Q187" s="199">
        <v>0</v>
      </c>
      <c r="R187" s="199">
        <f>Q187*H187</f>
        <v>0</v>
      </c>
      <c r="S187" s="199">
        <v>0</v>
      </c>
      <c r="T187" s="200">
        <f>S187*H187</f>
        <v>0</v>
      </c>
      <c r="U187" s="33"/>
      <c r="V187" s="33"/>
      <c r="W187" s="33"/>
      <c r="X187" s="33"/>
      <c r="Y187" s="33"/>
      <c r="Z187" s="33"/>
      <c r="AA187" s="33"/>
      <c r="AB187" s="33"/>
      <c r="AC187" s="33"/>
      <c r="AD187" s="33"/>
      <c r="AE187" s="33"/>
      <c r="AR187" s="201" t="s">
        <v>141</v>
      </c>
      <c r="AT187" s="201" t="s">
        <v>136</v>
      </c>
      <c r="AU187" s="201" t="s">
        <v>85</v>
      </c>
      <c r="AY187" s="16" t="s">
        <v>133</v>
      </c>
      <c r="BE187" s="202">
        <f>IF(N187="základní",J187,0)</f>
        <v>0</v>
      </c>
      <c r="BF187" s="202">
        <f>IF(N187="snížená",J187,0)</f>
        <v>0</v>
      </c>
      <c r="BG187" s="202">
        <f>IF(N187="zákl. přenesená",J187,0)</f>
        <v>0</v>
      </c>
      <c r="BH187" s="202">
        <f>IF(N187="sníž. přenesená",J187,0)</f>
        <v>0</v>
      </c>
      <c r="BI187" s="202">
        <f>IF(N187="nulová",J187,0)</f>
        <v>0</v>
      </c>
      <c r="BJ187" s="16" t="s">
        <v>83</v>
      </c>
      <c r="BK187" s="202">
        <f>ROUND(I187*H187,2)</f>
        <v>0</v>
      </c>
      <c r="BL187" s="16" t="s">
        <v>141</v>
      </c>
      <c r="BM187" s="201" t="s">
        <v>1020</v>
      </c>
    </row>
    <row r="188" spans="1:65" s="2" customFormat="1" ht="11.25">
      <c r="A188" s="33"/>
      <c r="B188" s="34"/>
      <c r="C188" s="35"/>
      <c r="D188" s="203" t="s">
        <v>143</v>
      </c>
      <c r="E188" s="35"/>
      <c r="F188" s="204" t="s">
        <v>1019</v>
      </c>
      <c r="G188" s="35"/>
      <c r="H188" s="35"/>
      <c r="I188" s="205"/>
      <c r="J188" s="35"/>
      <c r="K188" s="35"/>
      <c r="L188" s="38"/>
      <c r="M188" s="206"/>
      <c r="N188" s="207"/>
      <c r="O188" s="70"/>
      <c r="P188" s="70"/>
      <c r="Q188" s="70"/>
      <c r="R188" s="70"/>
      <c r="S188" s="70"/>
      <c r="T188" s="71"/>
      <c r="U188" s="33"/>
      <c r="V188" s="33"/>
      <c r="W188" s="33"/>
      <c r="X188" s="33"/>
      <c r="Y188" s="33"/>
      <c r="Z188" s="33"/>
      <c r="AA188" s="33"/>
      <c r="AB188" s="33"/>
      <c r="AC188" s="33"/>
      <c r="AD188" s="33"/>
      <c r="AE188" s="33"/>
      <c r="AT188" s="16" t="s">
        <v>143</v>
      </c>
      <c r="AU188" s="16" t="s">
        <v>85</v>
      </c>
    </row>
    <row r="189" spans="1:65" s="2" customFormat="1" ht="19.5">
      <c r="A189" s="33"/>
      <c r="B189" s="34"/>
      <c r="C189" s="35"/>
      <c r="D189" s="203" t="s">
        <v>150</v>
      </c>
      <c r="E189" s="35"/>
      <c r="F189" s="208" t="s">
        <v>1017</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150</v>
      </c>
      <c r="AU189" s="16" t="s">
        <v>85</v>
      </c>
    </row>
    <row r="190" spans="1:65" s="2" customFormat="1" ht="16.5" customHeight="1">
      <c r="A190" s="33"/>
      <c r="B190" s="34"/>
      <c r="C190" s="190" t="s">
        <v>245</v>
      </c>
      <c r="D190" s="190" t="s">
        <v>136</v>
      </c>
      <c r="E190" s="191" t="s">
        <v>1021</v>
      </c>
      <c r="F190" s="192" t="s">
        <v>1022</v>
      </c>
      <c r="G190" s="193" t="s">
        <v>147</v>
      </c>
      <c r="H190" s="194">
        <v>1</v>
      </c>
      <c r="I190" s="195"/>
      <c r="J190" s="196">
        <f>ROUND(I190*H190,2)</f>
        <v>0</v>
      </c>
      <c r="K190" s="192" t="s">
        <v>140</v>
      </c>
      <c r="L190" s="38"/>
      <c r="M190" s="197" t="s">
        <v>1</v>
      </c>
      <c r="N190" s="198" t="s">
        <v>42</v>
      </c>
      <c r="O190" s="70"/>
      <c r="P190" s="199">
        <f>O190*H190</f>
        <v>0</v>
      </c>
      <c r="Q190" s="199">
        <v>0</v>
      </c>
      <c r="R190" s="199">
        <f>Q190*H190</f>
        <v>0</v>
      </c>
      <c r="S190" s="199">
        <v>0</v>
      </c>
      <c r="T190" s="200">
        <f>S190*H190</f>
        <v>0</v>
      </c>
      <c r="U190" s="33"/>
      <c r="V190" s="33"/>
      <c r="W190" s="33"/>
      <c r="X190" s="33"/>
      <c r="Y190" s="33"/>
      <c r="Z190" s="33"/>
      <c r="AA190" s="33"/>
      <c r="AB190" s="33"/>
      <c r="AC190" s="33"/>
      <c r="AD190" s="33"/>
      <c r="AE190" s="33"/>
      <c r="AR190" s="201" t="s">
        <v>141</v>
      </c>
      <c r="AT190" s="201" t="s">
        <v>136</v>
      </c>
      <c r="AU190" s="201" t="s">
        <v>85</v>
      </c>
      <c r="AY190" s="16" t="s">
        <v>133</v>
      </c>
      <c r="BE190" s="202">
        <f>IF(N190="základní",J190,0)</f>
        <v>0</v>
      </c>
      <c r="BF190" s="202">
        <f>IF(N190="snížená",J190,0)</f>
        <v>0</v>
      </c>
      <c r="BG190" s="202">
        <f>IF(N190="zákl. přenesená",J190,0)</f>
        <v>0</v>
      </c>
      <c r="BH190" s="202">
        <f>IF(N190="sníž. přenesená",J190,0)</f>
        <v>0</v>
      </c>
      <c r="BI190" s="202">
        <f>IF(N190="nulová",J190,0)</f>
        <v>0</v>
      </c>
      <c r="BJ190" s="16" t="s">
        <v>83</v>
      </c>
      <c r="BK190" s="202">
        <f>ROUND(I190*H190,2)</f>
        <v>0</v>
      </c>
      <c r="BL190" s="16" t="s">
        <v>141</v>
      </c>
      <c r="BM190" s="201" t="s">
        <v>1023</v>
      </c>
    </row>
    <row r="191" spans="1:65" s="2" customFormat="1" ht="29.25">
      <c r="A191" s="33"/>
      <c r="B191" s="34"/>
      <c r="C191" s="35"/>
      <c r="D191" s="203" t="s">
        <v>143</v>
      </c>
      <c r="E191" s="35"/>
      <c r="F191" s="204" t="s">
        <v>1024</v>
      </c>
      <c r="G191" s="35"/>
      <c r="H191" s="35"/>
      <c r="I191" s="205"/>
      <c r="J191" s="35"/>
      <c r="K191" s="35"/>
      <c r="L191" s="38"/>
      <c r="M191" s="206"/>
      <c r="N191" s="207"/>
      <c r="O191" s="70"/>
      <c r="P191" s="70"/>
      <c r="Q191" s="70"/>
      <c r="R191" s="70"/>
      <c r="S191" s="70"/>
      <c r="T191" s="71"/>
      <c r="U191" s="33"/>
      <c r="V191" s="33"/>
      <c r="W191" s="33"/>
      <c r="X191" s="33"/>
      <c r="Y191" s="33"/>
      <c r="Z191" s="33"/>
      <c r="AA191" s="33"/>
      <c r="AB191" s="33"/>
      <c r="AC191" s="33"/>
      <c r="AD191" s="33"/>
      <c r="AE191" s="33"/>
      <c r="AT191" s="16" t="s">
        <v>143</v>
      </c>
      <c r="AU191" s="16" t="s">
        <v>85</v>
      </c>
    </row>
    <row r="192" spans="1:65" s="2" customFormat="1" ht="19.5">
      <c r="A192" s="33"/>
      <c r="B192" s="34"/>
      <c r="C192" s="35"/>
      <c r="D192" s="203" t="s">
        <v>150</v>
      </c>
      <c r="E192" s="35"/>
      <c r="F192" s="208" t="s">
        <v>1017</v>
      </c>
      <c r="G192" s="35"/>
      <c r="H192" s="35"/>
      <c r="I192" s="205"/>
      <c r="J192" s="35"/>
      <c r="K192" s="35"/>
      <c r="L192" s="38"/>
      <c r="M192" s="206"/>
      <c r="N192" s="207"/>
      <c r="O192" s="70"/>
      <c r="P192" s="70"/>
      <c r="Q192" s="70"/>
      <c r="R192" s="70"/>
      <c r="S192" s="70"/>
      <c r="T192" s="71"/>
      <c r="U192" s="33"/>
      <c r="V192" s="33"/>
      <c r="W192" s="33"/>
      <c r="X192" s="33"/>
      <c r="Y192" s="33"/>
      <c r="Z192" s="33"/>
      <c r="AA192" s="33"/>
      <c r="AB192" s="33"/>
      <c r="AC192" s="33"/>
      <c r="AD192" s="33"/>
      <c r="AE192" s="33"/>
      <c r="AT192" s="16" t="s">
        <v>150</v>
      </c>
      <c r="AU192" s="16" t="s">
        <v>85</v>
      </c>
    </row>
    <row r="193" spans="1:65" s="2" customFormat="1" ht="16.5" customHeight="1">
      <c r="A193" s="33"/>
      <c r="B193" s="34"/>
      <c r="C193" s="231" t="s">
        <v>7</v>
      </c>
      <c r="D193" s="231" t="s">
        <v>553</v>
      </c>
      <c r="E193" s="232" t="s">
        <v>1025</v>
      </c>
      <c r="F193" s="233" t="s">
        <v>1026</v>
      </c>
      <c r="G193" s="234" t="s">
        <v>147</v>
      </c>
      <c r="H193" s="235">
        <v>1</v>
      </c>
      <c r="I193" s="236"/>
      <c r="J193" s="237">
        <f>ROUND(I193*H193,2)</f>
        <v>0</v>
      </c>
      <c r="K193" s="233" t="s">
        <v>140</v>
      </c>
      <c r="L193" s="238"/>
      <c r="M193" s="239" t="s">
        <v>1</v>
      </c>
      <c r="N193" s="240" t="s">
        <v>42</v>
      </c>
      <c r="O193" s="70"/>
      <c r="P193" s="199">
        <f>O193*H193</f>
        <v>0</v>
      </c>
      <c r="Q193" s="199">
        <v>0</v>
      </c>
      <c r="R193" s="199">
        <f>Q193*H193</f>
        <v>0</v>
      </c>
      <c r="S193" s="199">
        <v>0</v>
      </c>
      <c r="T193" s="200">
        <f>S193*H193</f>
        <v>0</v>
      </c>
      <c r="U193" s="33"/>
      <c r="V193" s="33"/>
      <c r="W193" s="33"/>
      <c r="X193" s="33"/>
      <c r="Y193" s="33"/>
      <c r="Z193" s="33"/>
      <c r="AA193" s="33"/>
      <c r="AB193" s="33"/>
      <c r="AC193" s="33"/>
      <c r="AD193" s="33"/>
      <c r="AE193" s="33"/>
      <c r="AR193" s="201" t="s">
        <v>556</v>
      </c>
      <c r="AT193" s="201" t="s">
        <v>553</v>
      </c>
      <c r="AU193" s="201" t="s">
        <v>85</v>
      </c>
      <c r="AY193" s="16" t="s">
        <v>133</v>
      </c>
      <c r="BE193" s="202">
        <f>IF(N193="základní",J193,0)</f>
        <v>0</v>
      </c>
      <c r="BF193" s="202">
        <f>IF(N193="snížená",J193,0)</f>
        <v>0</v>
      </c>
      <c r="BG193" s="202">
        <f>IF(N193="zákl. přenesená",J193,0)</f>
        <v>0</v>
      </c>
      <c r="BH193" s="202">
        <f>IF(N193="sníž. přenesená",J193,0)</f>
        <v>0</v>
      </c>
      <c r="BI193" s="202">
        <f>IF(N193="nulová",J193,0)</f>
        <v>0</v>
      </c>
      <c r="BJ193" s="16" t="s">
        <v>83</v>
      </c>
      <c r="BK193" s="202">
        <f>ROUND(I193*H193,2)</f>
        <v>0</v>
      </c>
      <c r="BL193" s="16" t="s">
        <v>556</v>
      </c>
      <c r="BM193" s="201" t="s">
        <v>1027</v>
      </c>
    </row>
    <row r="194" spans="1:65" s="2" customFormat="1" ht="11.25">
      <c r="A194" s="33"/>
      <c r="B194" s="34"/>
      <c r="C194" s="35"/>
      <c r="D194" s="203" t="s">
        <v>143</v>
      </c>
      <c r="E194" s="35"/>
      <c r="F194" s="204" t="s">
        <v>1026</v>
      </c>
      <c r="G194" s="35"/>
      <c r="H194" s="35"/>
      <c r="I194" s="205"/>
      <c r="J194" s="35"/>
      <c r="K194" s="35"/>
      <c r="L194" s="38"/>
      <c r="M194" s="206"/>
      <c r="N194" s="207"/>
      <c r="O194" s="70"/>
      <c r="P194" s="70"/>
      <c r="Q194" s="70"/>
      <c r="R194" s="70"/>
      <c r="S194" s="70"/>
      <c r="T194" s="71"/>
      <c r="U194" s="33"/>
      <c r="V194" s="33"/>
      <c r="W194" s="33"/>
      <c r="X194" s="33"/>
      <c r="Y194" s="33"/>
      <c r="Z194" s="33"/>
      <c r="AA194" s="33"/>
      <c r="AB194" s="33"/>
      <c r="AC194" s="33"/>
      <c r="AD194" s="33"/>
      <c r="AE194" s="33"/>
      <c r="AT194" s="16" t="s">
        <v>143</v>
      </c>
      <c r="AU194" s="16" t="s">
        <v>85</v>
      </c>
    </row>
    <row r="195" spans="1:65" s="2" customFormat="1" ht="19.5">
      <c r="A195" s="33"/>
      <c r="B195" s="34"/>
      <c r="C195" s="35"/>
      <c r="D195" s="203" t="s">
        <v>150</v>
      </c>
      <c r="E195" s="35"/>
      <c r="F195" s="208" t="s">
        <v>1017</v>
      </c>
      <c r="G195" s="35"/>
      <c r="H195" s="35"/>
      <c r="I195" s="205"/>
      <c r="J195" s="35"/>
      <c r="K195" s="35"/>
      <c r="L195" s="38"/>
      <c r="M195" s="206"/>
      <c r="N195" s="207"/>
      <c r="O195" s="70"/>
      <c r="P195" s="70"/>
      <c r="Q195" s="70"/>
      <c r="R195" s="70"/>
      <c r="S195" s="70"/>
      <c r="T195" s="71"/>
      <c r="U195" s="33"/>
      <c r="V195" s="33"/>
      <c r="W195" s="33"/>
      <c r="X195" s="33"/>
      <c r="Y195" s="33"/>
      <c r="Z195" s="33"/>
      <c r="AA195" s="33"/>
      <c r="AB195" s="33"/>
      <c r="AC195" s="33"/>
      <c r="AD195" s="33"/>
      <c r="AE195" s="33"/>
      <c r="AT195" s="16" t="s">
        <v>150</v>
      </c>
      <c r="AU195" s="16" t="s">
        <v>85</v>
      </c>
    </row>
    <row r="196" spans="1:65" s="2" customFormat="1" ht="16.5" customHeight="1">
      <c r="A196" s="33"/>
      <c r="B196" s="34"/>
      <c r="C196" s="190" t="s">
        <v>266</v>
      </c>
      <c r="D196" s="190" t="s">
        <v>136</v>
      </c>
      <c r="E196" s="191" t="s">
        <v>1028</v>
      </c>
      <c r="F196" s="192" t="s">
        <v>1029</v>
      </c>
      <c r="G196" s="193" t="s">
        <v>147</v>
      </c>
      <c r="H196" s="194">
        <v>1</v>
      </c>
      <c r="I196" s="195"/>
      <c r="J196" s="196">
        <f>ROUND(I196*H196,2)</f>
        <v>0</v>
      </c>
      <c r="K196" s="192" t="s">
        <v>140</v>
      </c>
      <c r="L196" s="38"/>
      <c r="M196" s="197" t="s">
        <v>1</v>
      </c>
      <c r="N196" s="198" t="s">
        <v>42</v>
      </c>
      <c r="O196" s="70"/>
      <c r="P196" s="199">
        <f>O196*H196</f>
        <v>0</v>
      </c>
      <c r="Q196" s="199">
        <v>0</v>
      </c>
      <c r="R196" s="199">
        <f>Q196*H196</f>
        <v>0</v>
      </c>
      <c r="S196" s="199">
        <v>0</v>
      </c>
      <c r="T196" s="200">
        <f>S196*H196</f>
        <v>0</v>
      </c>
      <c r="U196" s="33"/>
      <c r="V196" s="33"/>
      <c r="W196" s="33"/>
      <c r="X196" s="33"/>
      <c r="Y196" s="33"/>
      <c r="Z196" s="33"/>
      <c r="AA196" s="33"/>
      <c r="AB196" s="33"/>
      <c r="AC196" s="33"/>
      <c r="AD196" s="33"/>
      <c r="AE196" s="33"/>
      <c r="AR196" s="201" t="s">
        <v>141</v>
      </c>
      <c r="AT196" s="201" t="s">
        <v>136</v>
      </c>
      <c r="AU196" s="201" t="s">
        <v>85</v>
      </c>
      <c r="AY196" s="16" t="s">
        <v>133</v>
      </c>
      <c r="BE196" s="202">
        <f>IF(N196="základní",J196,0)</f>
        <v>0</v>
      </c>
      <c r="BF196" s="202">
        <f>IF(N196="snížená",J196,0)</f>
        <v>0</v>
      </c>
      <c r="BG196" s="202">
        <f>IF(N196="zákl. přenesená",J196,0)</f>
        <v>0</v>
      </c>
      <c r="BH196" s="202">
        <f>IF(N196="sníž. přenesená",J196,0)</f>
        <v>0</v>
      </c>
      <c r="BI196" s="202">
        <f>IF(N196="nulová",J196,0)</f>
        <v>0</v>
      </c>
      <c r="BJ196" s="16" t="s">
        <v>83</v>
      </c>
      <c r="BK196" s="202">
        <f>ROUND(I196*H196,2)</f>
        <v>0</v>
      </c>
      <c r="BL196" s="16" t="s">
        <v>141</v>
      </c>
      <c r="BM196" s="201" t="s">
        <v>1030</v>
      </c>
    </row>
    <row r="197" spans="1:65" s="2" customFormat="1" ht="11.25">
      <c r="A197" s="33"/>
      <c r="B197" s="34"/>
      <c r="C197" s="35"/>
      <c r="D197" s="203" t="s">
        <v>143</v>
      </c>
      <c r="E197" s="35"/>
      <c r="F197" s="204" t="s">
        <v>1031</v>
      </c>
      <c r="G197" s="35"/>
      <c r="H197" s="35"/>
      <c r="I197" s="205"/>
      <c r="J197" s="35"/>
      <c r="K197" s="35"/>
      <c r="L197" s="38"/>
      <c r="M197" s="206"/>
      <c r="N197" s="207"/>
      <c r="O197" s="70"/>
      <c r="P197" s="70"/>
      <c r="Q197" s="70"/>
      <c r="R197" s="70"/>
      <c r="S197" s="70"/>
      <c r="T197" s="71"/>
      <c r="U197" s="33"/>
      <c r="V197" s="33"/>
      <c r="W197" s="33"/>
      <c r="X197" s="33"/>
      <c r="Y197" s="33"/>
      <c r="Z197" s="33"/>
      <c r="AA197" s="33"/>
      <c r="AB197" s="33"/>
      <c r="AC197" s="33"/>
      <c r="AD197" s="33"/>
      <c r="AE197" s="33"/>
      <c r="AT197" s="16" t="s">
        <v>143</v>
      </c>
      <c r="AU197" s="16" t="s">
        <v>85</v>
      </c>
    </row>
    <row r="198" spans="1:65" s="2" customFormat="1" ht="19.5">
      <c r="A198" s="33"/>
      <c r="B198" s="34"/>
      <c r="C198" s="35"/>
      <c r="D198" s="203" t="s">
        <v>150</v>
      </c>
      <c r="E198" s="35"/>
      <c r="F198" s="208" t="s">
        <v>1017</v>
      </c>
      <c r="G198" s="35"/>
      <c r="H198" s="35"/>
      <c r="I198" s="205"/>
      <c r="J198" s="35"/>
      <c r="K198" s="35"/>
      <c r="L198" s="38"/>
      <c r="M198" s="206"/>
      <c r="N198" s="207"/>
      <c r="O198" s="70"/>
      <c r="P198" s="70"/>
      <c r="Q198" s="70"/>
      <c r="R198" s="70"/>
      <c r="S198" s="70"/>
      <c r="T198" s="71"/>
      <c r="U198" s="33"/>
      <c r="V198" s="33"/>
      <c r="W198" s="33"/>
      <c r="X198" s="33"/>
      <c r="Y198" s="33"/>
      <c r="Z198" s="33"/>
      <c r="AA198" s="33"/>
      <c r="AB198" s="33"/>
      <c r="AC198" s="33"/>
      <c r="AD198" s="33"/>
      <c r="AE198" s="33"/>
      <c r="AT198" s="16" t="s">
        <v>150</v>
      </c>
      <c r="AU198" s="16" t="s">
        <v>85</v>
      </c>
    </row>
    <row r="199" spans="1:65" s="2" customFormat="1" ht="16.5" customHeight="1">
      <c r="A199" s="33"/>
      <c r="B199" s="34"/>
      <c r="C199" s="190" t="s">
        <v>271</v>
      </c>
      <c r="D199" s="190" t="s">
        <v>136</v>
      </c>
      <c r="E199" s="191" t="s">
        <v>1032</v>
      </c>
      <c r="F199" s="192" t="s">
        <v>1033</v>
      </c>
      <c r="G199" s="193" t="s">
        <v>147</v>
      </c>
      <c r="H199" s="194">
        <v>7</v>
      </c>
      <c r="I199" s="195"/>
      <c r="J199" s="196">
        <f>ROUND(I199*H199,2)</f>
        <v>0</v>
      </c>
      <c r="K199" s="192" t="s">
        <v>140</v>
      </c>
      <c r="L199" s="38"/>
      <c r="M199" s="197" t="s">
        <v>1</v>
      </c>
      <c r="N199" s="198" t="s">
        <v>42</v>
      </c>
      <c r="O199" s="70"/>
      <c r="P199" s="199">
        <f>O199*H199</f>
        <v>0</v>
      </c>
      <c r="Q199" s="199">
        <v>0</v>
      </c>
      <c r="R199" s="199">
        <f>Q199*H199</f>
        <v>0</v>
      </c>
      <c r="S199" s="199">
        <v>0</v>
      </c>
      <c r="T199" s="200">
        <f>S199*H199</f>
        <v>0</v>
      </c>
      <c r="U199" s="33"/>
      <c r="V199" s="33"/>
      <c r="W199" s="33"/>
      <c r="X199" s="33"/>
      <c r="Y199" s="33"/>
      <c r="Z199" s="33"/>
      <c r="AA199" s="33"/>
      <c r="AB199" s="33"/>
      <c r="AC199" s="33"/>
      <c r="AD199" s="33"/>
      <c r="AE199" s="33"/>
      <c r="AR199" s="201" t="s">
        <v>141</v>
      </c>
      <c r="AT199" s="201" t="s">
        <v>136</v>
      </c>
      <c r="AU199" s="201" t="s">
        <v>85</v>
      </c>
      <c r="AY199" s="16" t="s">
        <v>133</v>
      </c>
      <c r="BE199" s="202">
        <f>IF(N199="základní",J199,0)</f>
        <v>0</v>
      </c>
      <c r="BF199" s="202">
        <f>IF(N199="snížená",J199,0)</f>
        <v>0</v>
      </c>
      <c r="BG199" s="202">
        <f>IF(N199="zákl. přenesená",J199,0)</f>
        <v>0</v>
      </c>
      <c r="BH199" s="202">
        <f>IF(N199="sníž. přenesená",J199,0)</f>
        <v>0</v>
      </c>
      <c r="BI199" s="202">
        <f>IF(N199="nulová",J199,0)</f>
        <v>0</v>
      </c>
      <c r="BJ199" s="16" t="s">
        <v>83</v>
      </c>
      <c r="BK199" s="202">
        <f>ROUND(I199*H199,2)</f>
        <v>0</v>
      </c>
      <c r="BL199" s="16" t="s">
        <v>141</v>
      </c>
      <c r="BM199" s="201" t="s">
        <v>1034</v>
      </c>
    </row>
    <row r="200" spans="1:65" s="2" customFormat="1" ht="11.25">
      <c r="A200" s="33"/>
      <c r="B200" s="34"/>
      <c r="C200" s="35"/>
      <c r="D200" s="203" t="s">
        <v>143</v>
      </c>
      <c r="E200" s="35"/>
      <c r="F200" s="204" t="s">
        <v>1033</v>
      </c>
      <c r="G200" s="35"/>
      <c r="H200" s="35"/>
      <c r="I200" s="205"/>
      <c r="J200" s="35"/>
      <c r="K200" s="35"/>
      <c r="L200" s="38"/>
      <c r="M200" s="206"/>
      <c r="N200" s="207"/>
      <c r="O200" s="70"/>
      <c r="P200" s="70"/>
      <c r="Q200" s="70"/>
      <c r="R200" s="70"/>
      <c r="S200" s="70"/>
      <c r="T200" s="71"/>
      <c r="U200" s="33"/>
      <c r="V200" s="33"/>
      <c r="W200" s="33"/>
      <c r="X200" s="33"/>
      <c r="Y200" s="33"/>
      <c r="Z200" s="33"/>
      <c r="AA200" s="33"/>
      <c r="AB200" s="33"/>
      <c r="AC200" s="33"/>
      <c r="AD200" s="33"/>
      <c r="AE200" s="33"/>
      <c r="AT200" s="16" t="s">
        <v>143</v>
      </c>
      <c r="AU200" s="16" t="s">
        <v>85</v>
      </c>
    </row>
    <row r="201" spans="1:65" s="13" customFormat="1" ht="11.25">
      <c r="B201" s="209"/>
      <c r="C201" s="210"/>
      <c r="D201" s="203" t="s">
        <v>173</v>
      </c>
      <c r="E201" s="211" t="s">
        <v>1</v>
      </c>
      <c r="F201" s="212" t="s">
        <v>953</v>
      </c>
      <c r="G201" s="210"/>
      <c r="H201" s="213">
        <v>6</v>
      </c>
      <c r="I201" s="214"/>
      <c r="J201" s="210"/>
      <c r="K201" s="210"/>
      <c r="L201" s="215"/>
      <c r="M201" s="216"/>
      <c r="N201" s="217"/>
      <c r="O201" s="217"/>
      <c r="P201" s="217"/>
      <c r="Q201" s="217"/>
      <c r="R201" s="217"/>
      <c r="S201" s="217"/>
      <c r="T201" s="218"/>
      <c r="AT201" s="219" t="s">
        <v>173</v>
      </c>
      <c r="AU201" s="219" t="s">
        <v>85</v>
      </c>
      <c r="AV201" s="13" t="s">
        <v>85</v>
      </c>
      <c r="AW201" s="13" t="s">
        <v>34</v>
      </c>
      <c r="AX201" s="13" t="s">
        <v>77</v>
      </c>
      <c r="AY201" s="219" t="s">
        <v>133</v>
      </c>
    </row>
    <row r="202" spans="1:65" s="13" customFormat="1" ht="11.25">
      <c r="B202" s="209"/>
      <c r="C202" s="210"/>
      <c r="D202" s="203" t="s">
        <v>173</v>
      </c>
      <c r="E202" s="211" t="s">
        <v>1</v>
      </c>
      <c r="F202" s="212" t="s">
        <v>984</v>
      </c>
      <c r="G202" s="210"/>
      <c r="H202" s="213">
        <v>1</v>
      </c>
      <c r="I202" s="214"/>
      <c r="J202" s="210"/>
      <c r="K202" s="210"/>
      <c r="L202" s="215"/>
      <c r="M202" s="216"/>
      <c r="N202" s="217"/>
      <c r="O202" s="217"/>
      <c r="P202" s="217"/>
      <c r="Q202" s="217"/>
      <c r="R202" s="217"/>
      <c r="S202" s="217"/>
      <c r="T202" s="218"/>
      <c r="AT202" s="219" t="s">
        <v>173</v>
      </c>
      <c r="AU202" s="219" t="s">
        <v>85</v>
      </c>
      <c r="AV202" s="13" t="s">
        <v>85</v>
      </c>
      <c r="AW202" s="13" t="s">
        <v>34</v>
      </c>
      <c r="AX202" s="13" t="s">
        <v>77</v>
      </c>
      <c r="AY202" s="219" t="s">
        <v>133</v>
      </c>
    </row>
    <row r="203" spans="1:65" s="14" customFormat="1" ht="11.25">
      <c r="B203" s="220"/>
      <c r="C203" s="221"/>
      <c r="D203" s="203" t="s">
        <v>173</v>
      </c>
      <c r="E203" s="222" t="s">
        <v>1</v>
      </c>
      <c r="F203" s="223" t="s">
        <v>176</v>
      </c>
      <c r="G203" s="221"/>
      <c r="H203" s="224">
        <v>7</v>
      </c>
      <c r="I203" s="225"/>
      <c r="J203" s="221"/>
      <c r="K203" s="221"/>
      <c r="L203" s="226"/>
      <c r="M203" s="227"/>
      <c r="N203" s="228"/>
      <c r="O203" s="228"/>
      <c r="P203" s="228"/>
      <c r="Q203" s="228"/>
      <c r="R203" s="228"/>
      <c r="S203" s="228"/>
      <c r="T203" s="229"/>
      <c r="AT203" s="230" t="s">
        <v>173</v>
      </c>
      <c r="AU203" s="230" t="s">
        <v>85</v>
      </c>
      <c r="AV203" s="14" t="s">
        <v>141</v>
      </c>
      <c r="AW203" s="14" t="s">
        <v>34</v>
      </c>
      <c r="AX203" s="14" t="s">
        <v>83</v>
      </c>
      <c r="AY203" s="230" t="s">
        <v>133</v>
      </c>
    </row>
    <row r="204" spans="1:65" s="2" customFormat="1" ht="16.5" customHeight="1">
      <c r="A204" s="33"/>
      <c r="B204" s="34"/>
      <c r="C204" s="231" t="s">
        <v>278</v>
      </c>
      <c r="D204" s="231" t="s">
        <v>553</v>
      </c>
      <c r="E204" s="232" t="s">
        <v>1035</v>
      </c>
      <c r="F204" s="233" t="s">
        <v>1036</v>
      </c>
      <c r="G204" s="234" t="s">
        <v>147</v>
      </c>
      <c r="H204" s="235">
        <v>2</v>
      </c>
      <c r="I204" s="236"/>
      <c r="J204" s="237">
        <f>ROUND(I204*H204,2)</f>
        <v>0</v>
      </c>
      <c r="K204" s="233" t="s">
        <v>140</v>
      </c>
      <c r="L204" s="238"/>
      <c r="M204" s="239" t="s">
        <v>1</v>
      </c>
      <c r="N204" s="240" t="s">
        <v>42</v>
      </c>
      <c r="O204" s="70"/>
      <c r="P204" s="199">
        <f>O204*H204</f>
        <v>0</v>
      </c>
      <c r="Q204" s="199">
        <v>0</v>
      </c>
      <c r="R204" s="199">
        <f>Q204*H204</f>
        <v>0</v>
      </c>
      <c r="S204" s="199">
        <v>0</v>
      </c>
      <c r="T204" s="200">
        <f>S204*H204</f>
        <v>0</v>
      </c>
      <c r="U204" s="33"/>
      <c r="V204" s="33"/>
      <c r="W204" s="33"/>
      <c r="X204" s="33"/>
      <c r="Y204" s="33"/>
      <c r="Z204" s="33"/>
      <c r="AA204" s="33"/>
      <c r="AB204" s="33"/>
      <c r="AC204" s="33"/>
      <c r="AD204" s="33"/>
      <c r="AE204" s="33"/>
      <c r="AR204" s="201" t="s">
        <v>556</v>
      </c>
      <c r="AT204" s="201" t="s">
        <v>553</v>
      </c>
      <c r="AU204" s="201" t="s">
        <v>85</v>
      </c>
      <c r="AY204" s="16" t="s">
        <v>133</v>
      </c>
      <c r="BE204" s="202">
        <f>IF(N204="základní",J204,0)</f>
        <v>0</v>
      </c>
      <c r="BF204" s="202">
        <f>IF(N204="snížená",J204,0)</f>
        <v>0</v>
      </c>
      <c r="BG204" s="202">
        <f>IF(N204="zákl. přenesená",J204,0)</f>
        <v>0</v>
      </c>
      <c r="BH204" s="202">
        <f>IF(N204="sníž. přenesená",J204,0)</f>
        <v>0</v>
      </c>
      <c r="BI204" s="202">
        <f>IF(N204="nulová",J204,0)</f>
        <v>0</v>
      </c>
      <c r="BJ204" s="16" t="s">
        <v>83</v>
      </c>
      <c r="BK204" s="202">
        <f>ROUND(I204*H204,2)</f>
        <v>0</v>
      </c>
      <c r="BL204" s="16" t="s">
        <v>556</v>
      </c>
      <c r="BM204" s="201" t="s">
        <v>1037</v>
      </c>
    </row>
    <row r="205" spans="1:65" s="2" customFormat="1" ht="11.25">
      <c r="A205" s="33"/>
      <c r="B205" s="34"/>
      <c r="C205" s="35"/>
      <c r="D205" s="203" t="s">
        <v>143</v>
      </c>
      <c r="E205" s="35"/>
      <c r="F205" s="204" t="s">
        <v>1036</v>
      </c>
      <c r="G205" s="35"/>
      <c r="H205" s="35"/>
      <c r="I205" s="205"/>
      <c r="J205" s="35"/>
      <c r="K205" s="35"/>
      <c r="L205" s="38"/>
      <c r="M205" s="206"/>
      <c r="N205" s="207"/>
      <c r="O205" s="70"/>
      <c r="P205" s="70"/>
      <c r="Q205" s="70"/>
      <c r="R205" s="70"/>
      <c r="S205" s="70"/>
      <c r="T205" s="71"/>
      <c r="U205" s="33"/>
      <c r="V205" s="33"/>
      <c r="W205" s="33"/>
      <c r="X205" s="33"/>
      <c r="Y205" s="33"/>
      <c r="Z205" s="33"/>
      <c r="AA205" s="33"/>
      <c r="AB205" s="33"/>
      <c r="AC205" s="33"/>
      <c r="AD205" s="33"/>
      <c r="AE205" s="33"/>
      <c r="AT205" s="16" t="s">
        <v>143</v>
      </c>
      <c r="AU205" s="16" t="s">
        <v>85</v>
      </c>
    </row>
    <row r="206" spans="1:65" s="13" customFormat="1" ht="11.25">
      <c r="B206" s="209"/>
      <c r="C206" s="210"/>
      <c r="D206" s="203" t="s">
        <v>173</v>
      </c>
      <c r="E206" s="211" t="s">
        <v>1</v>
      </c>
      <c r="F206" s="212" t="s">
        <v>961</v>
      </c>
      <c r="G206" s="210"/>
      <c r="H206" s="213">
        <v>1</v>
      </c>
      <c r="I206" s="214"/>
      <c r="J206" s="210"/>
      <c r="K206" s="210"/>
      <c r="L206" s="215"/>
      <c r="M206" s="216"/>
      <c r="N206" s="217"/>
      <c r="O206" s="217"/>
      <c r="P206" s="217"/>
      <c r="Q206" s="217"/>
      <c r="R206" s="217"/>
      <c r="S206" s="217"/>
      <c r="T206" s="218"/>
      <c r="AT206" s="219" t="s">
        <v>173</v>
      </c>
      <c r="AU206" s="219" t="s">
        <v>85</v>
      </c>
      <c r="AV206" s="13" t="s">
        <v>85</v>
      </c>
      <c r="AW206" s="13" t="s">
        <v>34</v>
      </c>
      <c r="AX206" s="13" t="s">
        <v>77</v>
      </c>
      <c r="AY206" s="219" t="s">
        <v>133</v>
      </c>
    </row>
    <row r="207" spans="1:65" s="13" customFormat="1" ht="11.25">
      <c r="B207" s="209"/>
      <c r="C207" s="210"/>
      <c r="D207" s="203" t="s">
        <v>173</v>
      </c>
      <c r="E207" s="211" t="s">
        <v>1</v>
      </c>
      <c r="F207" s="212" t="s">
        <v>984</v>
      </c>
      <c r="G207" s="210"/>
      <c r="H207" s="213">
        <v>1</v>
      </c>
      <c r="I207" s="214"/>
      <c r="J207" s="210"/>
      <c r="K207" s="210"/>
      <c r="L207" s="215"/>
      <c r="M207" s="216"/>
      <c r="N207" s="217"/>
      <c r="O207" s="217"/>
      <c r="P207" s="217"/>
      <c r="Q207" s="217"/>
      <c r="R207" s="217"/>
      <c r="S207" s="217"/>
      <c r="T207" s="218"/>
      <c r="AT207" s="219" t="s">
        <v>173</v>
      </c>
      <c r="AU207" s="219" t="s">
        <v>85</v>
      </c>
      <c r="AV207" s="13" t="s">
        <v>85</v>
      </c>
      <c r="AW207" s="13" t="s">
        <v>34</v>
      </c>
      <c r="AX207" s="13" t="s">
        <v>77</v>
      </c>
      <c r="AY207" s="219" t="s">
        <v>133</v>
      </c>
    </row>
    <row r="208" spans="1:65" s="14" customFormat="1" ht="11.25">
      <c r="B208" s="220"/>
      <c r="C208" s="221"/>
      <c r="D208" s="203" t="s">
        <v>173</v>
      </c>
      <c r="E208" s="222" t="s">
        <v>1</v>
      </c>
      <c r="F208" s="223" t="s">
        <v>176</v>
      </c>
      <c r="G208" s="221"/>
      <c r="H208" s="224">
        <v>2</v>
      </c>
      <c r="I208" s="225"/>
      <c r="J208" s="221"/>
      <c r="K208" s="221"/>
      <c r="L208" s="226"/>
      <c r="M208" s="227"/>
      <c r="N208" s="228"/>
      <c r="O208" s="228"/>
      <c r="P208" s="228"/>
      <c r="Q208" s="228"/>
      <c r="R208" s="228"/>
      <c r="S208" s="228"/>
      <c r="T208" s="229"/>
      <c r="AT208" s="230" t="s">
        <v>173</v>
      </c>
      <c r="AU208" s="230" t="s">
        <v>85</v>
      </c>
      <c r="AV208" s="14" t="s">
        <v>141</v>
      </c>
      <c r="AW208" s="14" t="s">
        <v>34</v>
      </c>
      <c r="AX208" s="14" t="s">
        <v>83</v>
      </c>
      <c r="AY208" s="230" t="s">
        <v>133</v>
      </c>
    </row>
    <row r="209" spans="1:65" s="2" customFormat="1" ht="16.5" customHeight="1">
      <c r="A209" s="33"/>
      <c r="B209" s="34"/>
      <c r="C209" s="231" t="s">
        <v>284</v>
      </c>
      <c r="D209" s="231" t="s">
        <v>553</v>
      </c>
      <c r="E209" s="232" t="s">
        <v>1038</v>
      </c>
      <c r="F209" s="233" t="s">
        <v>1039</v>
      </c>
      <c r="G209" s="234" t="s">
        <v>147</v>
      </c>
      <c r="H209" s="235">
        <v>3</v>
      </c>
      <c r="I209" s="236"/>
      <c r="J209" s="237">
        <f>ROUND(I209*H209,2)</f>
        <v>0</v>
      </c>
      <c r="K209" s="233" t="s">
        <v>140</v>
      </c>
      <c r="L209" s="238"/>
      <c r="M209" s="239" t="s">
        <v>1</v>
      </c>
      <c r="N209" s="240" t="s">
        <v>42</v>
      </c>
      <c r="O209" s="70"/>
      <c r="P209" s="199">
        <f>O209*H209</f>
        <v>0</v>
      </c>
      <c r="Q209" s="199">
        <v>0</v>
      </c>
      <c r="R209" s="199">
        <f>Q209*H209</f>
        <v>0</v>
      </c>
      <c r="S209" s="199">
        <v>0</v>
      </c>
      <c r="T209" s="200">
        <f>S209*H209</f>
        <v>0</v>
      </c>
      <c r="U209" s="33"/>
      <c r="V209" s="33"/>
      <c r="W209" s="33"/>
      <c r="X209" s="33"/>
      <c r="Y209" s="33"/>
      <c r="Z209" s="33"/>
      <c r="AA209" s="33"/>
      <c r="AB209" s="33"/>
      <c r="AC209" s="33"/>
      <c r="AD209" s="33"/>
      <c r="AE209" s="33"/>
      <c r="AR209" s="201" t="s">
        <v>556</v>
      </c>
      <c r="AT209" s="201" t="s">
        <v>553</v>
      </c>
      <c r="AU209" s="201" t="s">
        <v>85</v>
      </c>
      <c r="AY209" s="16" t="s">
        <v>133</v>
      </c>
      <c r="BE209" s="202">
        <f>IF(N209="základní",J209,0)</f>
        <v>0</v>
      </c>
      <c r="BF209" s="202">
        <f>IF(N209="snížená",J209,0)</f>
        <v>0</v>
      </c>
      <c r="BG209" s="202">
        <f>IF(N209="zákl. přenesená",J209,0)</f>
        <v>0</v>
      </c>
      <c r="BH209" s="202">
        <f>IF(N209="sníž. přenesená",J209,0)</f>
        <v>0</v>
      </c>
      <c r="BI209" s="202">
        <f>IF(N209="nulová",J209,0)</f>
        <v>0</v>
      </c>
      <c r="BJ209" s="16" t="s">
        <v>83</v>
      </c>
      <c r="BK209" s="202">
        <f>ROUND(I209*H209,2)</f>
        <v>0</v>
      </c>
      <c r="BL209" s="16" t="s">
        <v>556</v>
      </c>
      <c r="BM209" s="201" t="s">
        <v>1040</v>
      </c>
    </row>
    <row r="210" spans="1:65" s="2" customFormat="1" ht="11.25">
      <c r="A210" s="33"/>
      <c r="B210" s="34"/>
      <c r="C210" s="35"/>
      <c r="D210" s="203" t="s">
        <v>143</v>
      </c>
      <c r="E210" s="35"/>
      <c r="F210" s="204" t="s">
        <v>1039</v>
      </c>
      <c r="G210" s="35"/>
      <c r="H210" s="35"/>
      <c r="I210" s="205"/>
      <c r="J210" s="35"/>
      <c r="K210" s="35"/>
      <c r="L210" s="38"/>
      <c r="M210" s="206"/>
      <c r="N210" s="207"/>
      <c r="O210" s="70"/>
      <c r="P210" s="70"/>
      <c r="Q210" s="70"/>
      <c r="R210" s="70"/>
      <c r="S210" s="70"/>
      <c r="T210" s="71"/>
      <c r="U210" s="33"/>
      <c r="V210" s="33"/>
      <c r="W210" s="33"/>
      <c r="X210" s="33"/>
      <c r="Y210" s="33"/>
      <c r="Z210" s="33"/>
      <c r="AA210" s="33"/>
      <c r="AB210" s="33"/>
      <c r="AC210" s="33"/>
      <c r="AD210" s="33"/>
      <c r="AE210" s="33"/>
      <c r="AT210" s="16" t="s">
        <v>143</v>
      </c>
      <c r="AU210" s="16" t="s">
        <v>85</v>
      </c>
    </row>
    <row r="211" spans="1:65" s="13" customFormat="1" ht="11.25">
      <c r="B211" s="209"/>
      <c r="C211" s="210"/>
      <c r="D211" s="203" t="s">
        <v>173</v>
      </c>
      <c r="E211" s="211" t="s">
        <v>1</v>
      </c>
      <c r="F211" s="212" t="s">
        <v>971</v>
      </c>
      <c r="G211" s="210"/>
      <c r="H211" s="213">
        <v>3</v>
      </c>
      <c r="I211" s="214"/>
      <c r="J211" s="210"/>
      <c r="K211" s="210"/>
      <c r="L211" s="215"/>
      <c r="M211" s="216"/>
      <c r="N211" s="217"/>
      <c r="O211" s="217"/>
      <c r="P211" s="217"/>
      <c r="Q211" s="217"/>
      <c r="R211" s="217"/>
      <c r="S211" s="217"/>
      <c r="T211" s="218"/>
      <c r="AT211" s="219" t="s">
        <v>173</v>
      </c>
      <c r="AU211" s="219" t="s">
        <v>85</v>
      </c>
      <c r="AV211" s="13" t="s">
        <v>85</v>
      </c>
      <c r="AW211" s="13" t="s">
        <v>34</v>
      </c>
      <c r="AX211" s="13" t="s">
        <v>77</v>
      </c>
      <c r="AY211" s="219" t="s">
        <v>133</v>
      </c>
    </row>
    <row r="212" spans="1:65" s="14" customFormat="1" ht="11.25">
      <c r="B212" s="220"/>
      <c r="C212" s="221"/>
      <c r="D212" s="203" t="s">
        <v>173</v>
      </c>
      <c r="E212" s="222" t="s">
        <v>1</v>
      </c>
      <c r="F212" s="223" t="s">
        <v>176</v>
      </c>
      <c r="G212" s="221"/>
      <c r="H212" s="224">
        <v>3</v>
      </c>
      <c r="I212" s="225"/>
      <c r="J212" s="221"/>
      <c r="K212" s="221"/>
      <c r="L212" s="226"/>
      <c r="M212" s="227"/>
      <c r="N212" s="228"/>
      <c r="O212" s="228"/>
      <c r="P212" s="228"/>
      <c r="Q212" s="228"/>
      <c r="R212" s="228"/>
      <c r="S212" s="228"/>
      <c r="T212" s="229"/>
      <c r="AT212" s="230" t="s">
        <v>173</v>
      </c>
      <c r="AU212" s="230" t="s">
        <v>85</v>
      </c>
      <c r="AV212" s="14" t="s">
        <v>141</v>
      </c>
      <c r="AW212" s="14" t="s">
        <v>34</v>
      </c>
      <c r="AX212" s="14" t="s">
        <v>83</v>
      </c>
      <c r="AY212" s="230" t="s">
        <v>133</v>
      </c>
    </row>
    <row r="213" spans="1:65" s="2" customFormat="1" ht="16.5" customHeight="1">
      <c r="A213" s="33"/>
      <c r="B213" s="34"/>
      <c r="C213" s="231" t="s">
        <v>290</v>
      </c>
      <c r="D213" s="231" t="s">
        <v>553</v>
      </c>
      <c r="E213" s="232" t="s">
        <v>1041</v>
      </c>
      <c r="F213" s="233" t="s">
        <v>1042</v>
      </c>
      <c r="G213" s="234" t="s">
        <v>147</v>
      </c>
      <c r="H213" s="235">
        <v>2</v>
      </c>
      <c r="I213" s="236"/>
      <c r="J213" s="237">
        <f>ROUND(I213*H213,2)</f>
        <v>0</v>
      </c>
      <c r="K213" s="233" t="s">
        <v>140</v>
      </c>
      <c r="L213" s="238"/>
      <c r="M213" s="239" t="s">
        <v>1</v>
      </c>
      <c r="N213" s="240" t="s">
        <v>42</v>
      </c>
      <c r="O213" s="70"/>
      <c r="P213" s="199">
        <f>O213*H213</f>
        <v>0</v>
      </c>
      <c r="Q213" s="199">
        <v>0</v>
      </c>
      <c r="R213" s="199">
        <f>Q213*H213</f>
        <v>0</v>
      </c>
      <c r="S213" s="199">
        <v>0</v>
      </c>
      <c r="T213" s="200">
        <f>S213*H213</f>
        <v>0</v>
      </c>
      <c r="U213" s="33"/>
      <c r="V213" s="33"/>
      <c r="W213" s="33"/>
      <c r="X213" s="33"/>
      <c r="Y213" s="33"/>
      <c r="Z213" s="33"/>
      <c r="AA213" s="33"/>
      <c r="AB213" s="33"/>
      <c r="AC213" s="33"/>
      <c r="AD213" s="33"/>
      <c r="AE213" s="33"/>
      <c r="AR213" s="201" t="s">
        <v>556</v>
      </c>
      <c r="AT213" s="201" t="s">
        <v>553</v>
      </c>
      <c r="AU213" s="201" t="s">
        <v>85</v>
      </c>
      <c r="AY213" s="16" t="s">
        <v>133</v>
      </c>
      <c r="BE213" s="202">
        <f>IF(N213="základní",J213,0)</f>
        <v>0</v>
      </c>
      <c r="BF213" s="202">
        <f>IF(N213="snížená",J213,0)</f>
        <v>0</v>
      </c>
      <c r="BG213" s="202">
        <f>IF(N213="zákl. přenesená",J213,0)</f>
        <v>0</v>
      </c>
      <c r="BH213" s="202">
        <f>IF(N213="sníž. přenesená",J213,0)</f>
        <v>0</v>
      </c>
      <c r="BI213" s="202">
        <f>IF(N213="nulová",J213,0)</f>
        <v>0</v>
      </c>
      <c r="BJ213" s="16" t="s">
        <v>83</v>
      </c>
      <c r="BK213" s="202">
        <f>ROUND(I213*H213,2)</f>
        <v>0</v>
      </c>
      <c r="BL213" s="16" t="s">
        <v>556</v>
      </c>
      <c r="BM213" s="201" t="s">
        <v>1043</v>
      </c>
    </row>
    <row r="214" spans="1:65" s="2" customFormat="1" ht="11.25">
      <c r="A214" s="33"/>
      <c r="B214" s="34"/>
      <c r="C214" s="35"/>
      <c r="D214" s="203" t="s">
        <v>143</v>
      </c>
      <c r="E214" s="35"/>
      <c r="F214" s="204" t="s">
        <v>1042</v>
      </c>
      <c r="G214" s="35"/>
      <c r="H214" s="35"/>
      <c r="I214" s="205"/>
      <c r="J214" s="35"/>
      <c r="K214" s="35"/>
      <c r="L214" s="38"/>
      <c r="M214" s="206"/>
      <c r="N214" s="207"/>
      <c r="O214" s="70"/>
      <c r="P214" s="70"/>
      <c r="Q214" s="70"/>
      <c r="R214" s="70"/>
      <c r="S214" s="70"/>
      <c r="T214" s="71"/>
      <c r="U214" s="33"/>
      <c r="V214" s="33"/>
      <c r="W214" s="33"/>
      <c r="X214" s="33"/>
      <c r="Y214" s="33"/>
      <c r="Z214" s="33"/>
      <c r="AA214" s="33"/>
      <c r="AB214" s="33"/>
      <c r="AC214" s="33"/>
      <c r="AD214" s="33"/>
      <c r="AE214" s="33"/>
      <c r="AT214" s="16" t="s">
        <v>143</v>
      </c>
      <c r="AU214" s="16" t="s">
        <v>85</v>
      </c>
    </row>
    <row r="215" spans="1:65" s="13" customFormat="1" ht="11.25">
      <c r="B215" s="209"/>
      <c r="C215" s="210"/>
      <c r="D215" s="203" t="s">
        <v>173</v>
      </c>
      <c r="E215" s="211" t="s">
        <v>1</v>
      </c>
      <c r="F215" s="212" t="s">
        <v>966</v>
      </c>
      <c r="G215" s="210"/>
      <c r="H215" s="213">
        <v>2</v>
      </c>
      <c r="I215" s="214"/>
      <c r="J215" s="210"/>
      <c r="K215" s="210"/>
      <c r="L215" s="215"/>
      <c r="M215" s="216"/>
      <c r="N215" s="217"/>
      <c r="O215" s="217"/>
      <c r="P215" s="217"/>
      <c r="Q215" s="217"/>
      <c r="R215" s="217"/>
      <c r="S215" s="217"/>
      <c r="T215" s="218"/>
      <c r="AT215" s="219" t="s">
        <v>173</v>
      </c>
      <c r="AU215" s="219" t="s">
        <v>85</v>
      </c>
      <c r="AV215" s="13" t="s">
        <v>85</v>
      </c>
      <c r="AW215" s="13" t="s">
        <v>34</v>
      </c>
      <c r="AX215" s="13" t="s">
        <v>77</v>
      </c>
      <c r="AY215" s="219" t="s">
        <v>133</v>
      </c>
    </row>
    <row r="216" spans="1:65" s="14" customFormat="1" ht="11.25">
      <c r="B216" s="220"/>
      <c r="C216" s="221"/>
      <c r="D216" s="203" t="s">
        <v>173</v>
      </c>
      <c r="E216" s="222" t="s">
        <v>1</v>
      </c>
      <c r="F216" s="223" t="s">
        <v>176</v>
      </c>
      <c r="G216" s="221"/>
      <c r="H216" s="224">
        <v>2</v>
      </c>
      <c r="I216" s="225"/>
      <c r="J216" s="221"/>
      <c r="K216" s="221"/>
      <c r="L216" s="226"/>
      <c r="M216" s="227"/>
      <c r="N216" s="228"/>
      <c r="O216" s="228"/>
      <c r="P216" s="228"/>
      <c r="Q216" s="228"/>
      <c r="R216" s="228"/>
      <c r="S216" s="228"/>
      <c r="T216" s="229"/>
      <c r="AT216" s="230" t="s">
        <v>173</v>
      </c>
      <c r="AU216" s="230" t="s">
        <v>85</v>
      </c>
      <c r="AV216" s="14" t="s">
        <v>141</v>
      </c>
      <c r="AW216" s="14" t="s">
        <v>34</v>
      </c>
      <c r="AX216" s="14" t="s">
        <v>83</v>
      </c>
      <c r="AY216" s="230" t="s">
        <v>133</v>
      </c>
    </row>
    <row r="217" spans="1:65" s="2" customFormat="1" ht="16.5" customHeight="1">
      <c r="A217" s="33"/>
      <c r="B217" s="34"/>
      <c r="C217" s="190" t="s">
        <v>295</v>
      </c>
      <c r="D217" s="190" t="s">
        <v>136</v>
      </c>
      <c r="E217" s="191" t="s">
        <v>1044</v>
      </c>
      <c r="F217" s="192" t="s">
        <v>1045</v>
      </c>
      <c r="G217" s="193" t="s">
        <v>139</v>
      </c>
      <c r="H217" s="194">
        <v>2</v>
      </c>
      <c r="I217" s="195"/>
      <c r="J217" s="196">
        <f>ROUND(I217*H217,2)</f>
        <v>0</v>
      </c>
      <c r="K217" s="192" t="s">
        <v>140</v>
      </c>
      <c r="L217" s="38"/>
      <c r="M217" s="197" t="s">
        <v>1</v>
      </c>
      <c r="N217" s="198" t="s">
        <v>42</v>
      </c>
      <c r="O217" s="70"/>
      <c r="P217" s="199">
        <f>O217*H217</f>
        <v>0</v>
      </c>
      <c r="Q217" s="199">
        <v>0</v>
      </c>
      <c r="R217" s="199">
        <f>Q217*H217</f>
        <v>0</v>
      </c>
      <c r="S217" s="199">
        <v>0</v>
      </c>
      <c r="T217" s="200">
        <f>S217*H217</f>
        <v>0</v>
      </c>
      <c r="U217" s="33"/>
      <c r="V217" s="33"/>
      <c r="W217" s="33"/>
      <c r="X217" s="33"/>
      <c r="Y217" s="33"/>
      <c r="Z217" s="33"/>
      <c r="AA217" s="33"/>
      <c r="AB217" s="33"/>
      <c r="AC217" s="33"/>
      <c r="AD217" s="33"/>
      <c r="AE217" s="33"/>
      <c r="AR217" s="201" t="s">
        <v>141</v>
      </c>
      <c r="AT217" s="201" t="s">
        <v>136</v>
      </c>
      <c r="AU217" s="201" t="s">
        <v>85</v>
      </c>
      <c r="AY217" s="16" t="s">
        <v>133</v>
      </c>
      <c r="BE217" s="202">
        <f>IF(N217="základní",J217,0)</f>
        <v>0</v>
      </c>
      <c r="BF217" s="202">
        <f>IF(N217="snížená",J217,0)</f>
        <v>0</v>
      </c>
      <c r="BG217" s="202">
        <f>IF(N217="zákl. přenesená",J217,0)</f>
        <v>0</v>
      </c>
      <c r="BH217" s="202">
        <f>IF(N217="sníž. přenesená",J217,0)</f>
        <v>0</v>
      </c>
      <c r="BI217" s="202">
        <f>IF(N217="nulová",J217,0)</f>
        <v>0</v>
      </c>
      <c r="BJ217" s="16" t="s">
        <v>83</v>
      </c>
      <c r="BK217" s="202">
        <f>ROUND(I217*H217,2)</f>
        <v>0</v>
      </c>
      <c r="BL217" s="16" t="s">
        <v>141</v>
      </c>
      <c r="BM217" s="201" t="s">
        <v>1046</v>
      </c>
    </row>
    <row r="218" spans="1:65" s="2" customFormat="1" ht="19.5">
      <c r="A218" s="33"/>
      <c r="B218" s="34"/>
      <c r="C218" s="35"/>
      <c r="D218" s="203" t="s">
        <v>143</v>
      </c>
      <c r="E218" s="35"/>
      <c r="F218" s="204" t="s">
        <v>1047</v>
      </c>
      <c r="G218" s="35"/>
      <c r="H218" s="35"/>
      <c r="I218" s="205"/>
      <c r="J218" s="35"/>
      <c r="K218" s="35"/>
      <c r="L218" s="38"/>
      <c r="M218" s="206"/>
      <c r="N218" s="207"/>
      <c r="O218" s="70"/>
      <c r="P218" s="70"/>
      <c r="Q218" s="70"/>
      <c r="R218" s="70"/>
      <c r="S218" s="70"/>
      <c r="T218" s="71"/>
      <c r="U218" s="33"/>
      <c r="V218" s="33"/>
      <c r="W218" s="33"/>
      <c r="X218" s="33"/>
      <c r="Y218" s="33"/>
      <c r="Z218" s="33"/>
      <c r="AA218" s="33"/>
      <c r="AB218" s="33"/>
      <c r="AC218" s="33"/>
      <c r="AD218" s="33"/>
      <c r="AE218" s="33"/>
      <c r="AT218" s="16" t="s">
        <v>143</v>
      </c>
      <c r="AU218" s="16" t="s">
        <v>85</v>
      </c>
    </row>
    <row r="219" spans="1:65" s="13" customFormat="1" ht="11.25">
      <c r="B219" s="209"/>
      <c r="C219" s="210"/>
      <c r="D219" s="203" t="s">
        <v>173</v>
      </c>
      <c r="E219" s="211" t="s">
        <v>1</v>
      </c>
      <c r="F219" s="212" t="s">
        <v>961</v>
      </c>
      <c r="G219" s="210"/>
      <c r="H219" s="213">
        <v>1</v>
      </c>
      <c r="I219" s="214"/>
      <c r="J219" s="210"/>
      <c r="K219" s="210"/>
      <c r="L219" s="215"/>
      <c r="M219" s="216"/>
      <c r="N219" s="217"/>
      <c r="O219" s="217"/>
      <c r="P219" s="217"/>
      <c r="Q219" s="217"/>
      <c r="R219" s="217"/>
      <c r="S219" s="217"/>
      <c r="T219" s="218"/>
      <c r="AT219" s="219" t="s">
        <v>173</v>
      </c>
      <c r="AU219" s="219" t="s">
        <v>85</v>
      </c>
      <c r="AV219" s="13" t="s">
        <v>85</v>
      </c>
      <c r="AW219" s="13" t="s">
        <v>34</v>
      </c>
      <c r="AX219" s="13" t="s">
        <v>77</v>
      </c>
      <c r="AY219" s="219" t="s">
        <v>133</v>
      </c>
    </row>
    <row r="220" spans="1:65" s="13" customFormat="1" ht="11.25">
      <c r="B220" s="209"/>
      <c r="C220" s="210"/>
      <c r="D220" s="203" t="s">
        <v>173</v>
      </c>
      <c r="E220" s="211" t="s">
        <v>1</v>
      </c>
      <c r="F220" s="212" t="s">
        <v>984</v>
      </c>
      <c r="G220" s="210"/>
      <c r="H220" s="213">
        <v>1</v>
      </c>
      <c r="I220" s="214"/>
      <c r="J220" s="210"/>
      <c r="K220" s="210"/>
      <c r="L220" s="215"/>
      <c r="M220" s="216"/>
      <c r="N220" s="217"/>
      <c r="O220" s="217"/>
      <c r="P220" s="217"/>
      <c r="Q220" s="217"/>
      <c r="R220" s="217"/>
      <c r="S220" s="217"/>
      <c r="T220" s="218"/>
      <c r="AT220" s="219" t="s">
        <v>173</v>
      </c>
      <c r="AU220" s="219" t="s">
        <v>85</v>
      </c>
      <c r="AV220" s="13" t="s">
        <v>85</v>
      </c>
      <c r="AW220" s="13" t="s">
        <v>34</v>
      </c>
      <c r="AX220" s="13" t="s">
        <v>77</v>
      </c>
      <c r="AY220" s="219" t="s">
        <v>133</v>
      </c>
    </row>
    <row r="221" spans="1:65" s="14" customFormat="1" ht="11.25">
      <c r="B221" s="220"/>
      <c r="C221" s="221"/>
      <c r="D221" s="203" t="s">
        <v>173</v>
      </c>
      <c r="E221" s="222" t="s">
        <v>1</v>
      </c>
      <c r="F221" s="223" t="s">
        <v>176</v>
      </c>
      <c r="G221" s="221"/>
      <c r="H221" s="224">
        <v>2</v>
      </c>
      <c r="I221" s="225"/>
      <c r="J221" s="221"/>
      <c r="K221" s="221"/>
      <c r="L221" s="226"/>
      <c r="M221" s="227"/>
      <c r="N221" s="228"/>
      <c r="O221" s="228"/>
      <c r="P221" s="228"/>
      <c r="Q221" s="228"/>
      <c r="R221" s="228"/>
      <c r="S221" s="228"/>
      <c r="T221" s="229"/>
      <c r="AT221" s="230" t="s">
        <v>173</v>
      </c>
      <c r="AU221" s="230" t="s">
        <v>85</v>
      </c>
      <c r="AV221" s="14" t="s">
        <v>141</v>
      </c>
      <c r="AW221" s="14" t="s">
        <v>34</v>
      </c>
      <c r="AX221" s="14" t="s">
        <v>83</v>
      </c>
      <c r="AY221" s="230" t="s">
        <v>133</v>
      </c>
    </row>
    <row r="222" spans="1:65" s="2" customFormat="1" ht="16.5" customHeight="1">
      <c r="A222" s="33"/>
      <c r="B222" s="34"/>
      <c r="C222" s="231" t="s">
        <v>300</v>
      </c>
      <c r="D222" s="231" t="s">
        <v>553</v>
      </c>
      <c r="E222" s="232" t="s">
        <v>1048</v>
      </c>
      <c r="F222" s="233" t="s">
        <v>1049</v>
      </c>
      <c r="G222" s="234" t="s">
        <v>147</v>
      </c>
      <c r="H222" s="235">
        <v>2</v>
      </c>
      <c r="I222" s="236"/>
      <c r="J222" s="237">
        <f>ROUND(I222*H222,2)</f>
        <v>0</v>
      </c>
      <c r="K222" s="233" t="s">
        <v>140</v>
      </c>
      <c r="L222" s="238"/>
      <c r="M222" s="239" t="s">
        <v>1</v>
      </c>
      <c r="N222" s="240" t="s">
        <v>42</v>
      </c>
      <c r="O222" s="70"/>
      <c r="P222" s="199">
        <f>O222*H222</f>
        <v>0</v>
      </c>
      <c r="Q222" s="199">
        <v>0</v>
      </c>
      <c r="R222" s="199">
        <f>Q222*H222</f>
        <v>0</v>
      </c>
      <c r="S222" s="199">
        <v>0</v>
      </c>
      <c r="T222" s="200">
        <f>S222*H222</f>
        <v>0</v>
      </c>
      <c r="U222" s="33"/>
      <c r="V222" s="33"/>
      <c r="W222" s="33"/>
      <c r="X222" s="33"/>
      <c r="Y222" s="33"/>
      <c r="Z222" s="33"/>
      <c r="AA222" s="33"/>
      <c r="AB222" s="33"/>
      <c r="AC222" s="33"/>
      <c r="AD222" s="33"/>
      <c r="AE222" s="33"/>
      <c r="AR222" s="201" t="s">
        <v>556</v>
      </c>
      <c r="AT222" s="201" t="s">
        <v>553</v>
      </c>
      <c r="AU222" s="201" t="s">
        <v>85</v>
      </c>
      <c r="AY222" s="16" t="s">
        <v>133</v>
      </c>
      <c r="BE222" s="202">
        <f>IF(N222="základní",J222,0)</f>
        <v>0</v>
      </c>
      <c r="BF222" s="202">
        <f>IF(N222="snížená",J222,0)</f>
        <v>0</v>
      </c>
      <c r="BG222" s="202">
        <f>IF(N222="zákl. přenesená",J222,0)</f>
        <v>0</v>
      </c>
      <c r="BH222" s="202">
        <f>IF(N222="sníž. přenesená",J222,0)</f>
        <v>0</v>
      </c>
      <c r="BI222" s="202">
        <f>IF(N222="nulová",J222,0)</f>
        <v>0</v>
      </c>
      <c r="BJ222" s="16" t="s">
        <v>83</v>
      </c>
      <c r="BK222" s="202">
        <f>ROUND(I222*H222,2)</f>
        <v>0</v>
      </c>
      <c r="BL222" s="16" t="s">
        <v>556</v>
      </c>
      <c r="BM222" s="201" t="s">
        <v>1050</v>
      </c>
    </row>
    <row r="223" spans="1:65" s="2" customFormat="1" ht="11.25">
      <c r="A223" s="33"/>
      <c r="B223" s="34"/>
      <c r="C223" s="35"/>
      <c r="D223" s="203" t="s">
        <v>143</v>
      </c>
      <c r="E223" s="35"/>
      <c r="F223" s="204" t="s">
        <v>1049</v>
      </c>
      <c r="G223" s="35"/>
      <c r="H223" s="35"/>
      <c r="I223" s="205"/>
      <c r="J223" s="35"/>
      <c r="K223" s="35"/>
      <c r="L223" s="38"/>
      <c r="M223" s="206"/>
      <c r="N223" s="207"/>
      <c r="O223" s="70"/>
      <c r="P223" s="70"/>
      <c r="Q223" s="70"/>
      <c r="R223" s="70"/>
      <c r="S223" s="70"/>
      <c r="T223" s="71"/>
      <c r="U223" s="33"/>
      <c r="V223" s="33"/>
      <c r="W223" s="33"/>
      <c r="X223" s="33"/>
      <c r="Y223" s="33"/>
      <c r="Z223" s="33"/>
      <c r="AA223" s="33"/>
      <c r="AB223" s="33"/>
      <c r="AC223" s="33"/>
      <c r="AD223" s="33"/>
      <c r="AE223" s="33"/>
      <c r="AT223" s="16" t="s">
        <v>143</v>
      </c>
      <c r="AU223" s="16" t="s">
        <v>85</v>
      </c>
    </row>
    <row r="224" spans="1:65" s="13" customFormat="1" ht="11.25">
      <c r="B224" s="209"/>
      <c r="C224" s="210"/>
      <c r="D224" s="203" t="s">
        <v>173</v>
      </c>
      <c r="E224" s="211" t="s">
        <v>1</v>
      </c>
      <c r="F224" s="212" t="s">
        <v>961</v>
      </c>
      <c r="G224" s="210"/>
      <c r="H224" s="213">
        <v>1</v>
      </c>
      <c r="I224" s="214"/>
      <c r="J224" s="210"/>
      <c r="K224" s="210"/>
      <c r="L224" s="215"/>
      <c r="M224" s="216"/>
      <c r="N224" s="217"/>
      <c r="O224" s="217"/>
      <c r="P224" s="217"/>
      <c r="Q224" s="217"/>
      <c r="R224" s="217"/>
      <c r="S224" s="217"/>
      <c r="T224" s="218"/>
      <c r="AT224" s="219" t="s">
        <v>173</v>
      </c>
      <c r="AU224" s="219" t="s">
        <v>85</v>
      </c>
      <c r="AV224" s="13" t="s">
        <v>85</v>
      </c>
      <c r="AW224" s="13" t="s">
        <v>34</v>
      </c>
      <c r="AX224" s="13" t="s">
        <v>77</v>
      </c>
      <c r="AY224" s="219" t="s">
        <v>133</v>
      </c>
    </row>
    <row r="225" spans="1:65" s="13" customFormat="1" ht="11.25">
      <c r="B225" s="209"/>
      <c r="C225" s="210"/>
      <c r="D225" s="203" t="s">
        <v>173</v>
      </c>
      <c r="E225" s="211" t="s">
        <v>1</v>
      </c>
      <c r="F225" s="212" t="s">
        <v>984</v>
      </c>
      <c r="G225" s="210"/>
      <c r="H225" s="213">
        <v>1</v>
      </c>
      <c r="I225" s="214"/>
      <c r="J225" s="210"/>
      <c r="K225" s="210"/>
      <c r="L225" s="215"/>
      <c r="M225" s="216"/>
      <c r="N225" s="217"/>
      <c r="O225" s="217"/>
      <c r="P225" s="217"/>
      <c r="Q225" s="217"/>
      <c r="R225" s="217"/>
      <c r="S225" s="217"/>
      <c r="T225" s="218"/>
      <c r="AT225" s="219" t="s">
        <v>173</v>
      </c>
      <c r="AU225" s="219" t="s">
        <v>85</v>
      </c>
      <c r="AV225" s="13" t="s">
        <v>85</v>
      </c>
      <c r="AW225" s="13" t="s">
        <v>34</v>
      </c>
      <c r="AX225" s="13" t="s">
        <v>77</v>
      </c>
      <c r="AY225" s="219" t="s">
        <v>133</v>
      </c>
    </row>
    <row r="226" spans="1:65" s="14" customFormat="1" ht="11.25">
      <c r="B226" s="220"/>
      <c r="C226" s="221"/>
      <c r="D226" s="203" t="s">
        <v>173</v>
      </c>
      <c r="E226" s="222" t="s">
        <v>1</v>
      </c>
      <c r="F226" s="223" t="s">
        <v>176</v>
      </c>
      <c r="G226" s="221"/>
      <c r="H226" s="224">
        <v>2</v>
      </c>
      <c r="I226" s="225"/>
      <c r="J226" s="221"/>
      <c r="K226" s="221"/>
      <c r="L226" s="226"/>
      <c r="M226" s="227"/>
      <c r="N226" s="228"/>
      <c r="O226" s="228"/>
      <c r="P226" s="228"/>
      <c r="Q226" s="228"/>
      <c r="R226" s="228"/>
      <c r="S226" s="228"/>
      <c r="T226" s="229"/>
      <c r="AT226" s="230" t="s">
        <v>173</v>
      </c>
      <c r="AU226" s="230" t="s">
        <v>85</v>
      </c>
      <c r="AV226" s="14" t="s">
        <v>141</v>
      </c>
      <c r="AW226" s="14" t="s">
        <v>34</v>
      </c>
      <c r="AX226" s="14" t="s">
        <v>83</v>
      </c>
      <c r="AY226" s="230" t="s">
        <v>133</v>
      </c>
    </row>
    <row r="227" spans="1:65" s="2" customFormat="1" ht="16.5" customHeight="1">
      <c r="A227" s="33"/>
      <c r="B227" s="34"/>
      <c r="C227" s="190" t="s">
        <v>305</v>
      </c>
      <c r="D227" s="190" t="s">
        <v>136</v>
      </c>
      <c r="E227" s="191" t="s">
        <v>1051</v>
      </c>
      <c r="F227" s="192" t="s">
        <v>1052</v>
      </c>
      <c r="G227" s="193" t="s">
        <v>147</v>
      </c>
      <c r="H227" s="194">
        <v>7</v>
      </c>
      <c r="I227" s="195"/>
      <c r="J227" s="196">
        <f>ROUND(I227*H227,2)</f>
        <v>0</v>
      </c>
      <c r="K227" s="192" t="s">
        <v>140</v>
      </c>
      <c r="L227" s="38"/>
      <c r="M227" s="197" t="s">
        <v>1</v>
      </c>
      <c r="N227" s="198" t="s">
        <v>42</v>
      </c>
      <c r="O227" s="70"/>
      <c r="P227" s="199">
        <f>O227*H227</f>
        <v>0</v>
      </c>
      <c r="Q227" s="199">
        <v>0</v>
      </c>
      <c r="R227" s="199">
        <f>Q227*H227</f>
        <v>0</v>
      </c>
      <c r="S227" s="199">
        <v>0</v>
      </c>
      <c r="T227" s="200">
        <f>S227*H227</f>
        <v>0</v>
      </c>
      <c r="U227" s="33"/>
      <c r="V227" s="33"/>
      <c r="W227" s="33"/>
      <c r="X227" s="33"/>
      <c r="Y227" s="33"/>
      <c r="Z227" s="33"/>
      <c r="AA227" s="33"/>
      <c r="AB227" s="33"/>
      <c r="AC227" s="33"/>
      <c r="AD227" s="33"/>
      <c r="AE227" s="33"/>
      <c r="AR227" s="201" t="s">
        <v>141</v>
      </c>
      <c r="AT227" s="201" t="s">
        <v>136</v>
      </c>
      <c r="AU227" s="201" t="s">
        <v>85</v>
      </c>
      <c r="AY227" s="16" t="s">
        <v>133</v>
      </c>
      <c r="BE227" s="202">
        <f>IF(N227="základní",J227,0)</f>
        <v>0</v>
      </c>
      <c r="BF227" s="202">
        <f>IF(N227="snížená",J227,0)</f>
        <v>0</v>
      </c>
      <c r="BG227" s="202">
        <f>IF(N227="zákl. přenesená",J227,0)</f>
        <v>0</v>
      </c>
      <c r="BH227" s="202">
        <f>IF(N227="sníž. přenesená",J227,0)</f>
        <v>0</v>
      </c>
      <c r="BI227" s="202">
        <f>IF(N227="nulová",J227,0)</f>
        <v>0</v>
      </c>
      <c r="BJ227" s="16" t="s">
        <v>83</v>
      </c>
      <c r="BK227" s="202">
        <f>ROUND(I227*H227,2)</f>
        <v>0</v>
      </c>
      <c r="BL227" s="16" t="s">
        <v>141</v>
      </c>
      <c r="BM227" s="201" t="s">
        <v>1053</v>
      </c>
    </row>
    <row r="228" spans="1:65" s="2" customFormat="1" ht="29.25">
      <c r="A228" s="33"/>
      <c r="B228" s="34"/>
      <c r="C228" s="35"/>
      <c r="D228" s="203" t="s">
        <v>143</v>
      </c>
      <c r="E228" s="35"/>
      <c r="F228" s="204" t="s">
        <v>1054</v>
      </c>
      <c r="G228" s="35"/>
      <c r="H228" s="35"/>
      <c r="I228" s="205"/>
      <c r="J228" s="35"/>
      <c r="K228" s="35"/>
      <c r="L228" s="38"/>
      <c r="M228" s="206"/>
      <c r="N228" s="207"/>
      <c r="O228" s="70"/>
      <c r="P228" s="70"/>
      <c r="Q228" s="70"/>
      <c r="R228" s="70"/>
      <c r="S228" s="70"/>
      <c r="T228" s="71"/>
      <c r="U228" s="33"/>
      <c r="V228" s="33"/>
      <c r="W228" s="33"/>
      <c r="X228" s="33"/>
      <c r="Y228" s="33"/>
      <c r="Z228" s="33"/>
      <c r="AA228" s="33"/>
      <c r="AB228" s="33"/>
      <c r="AC228" s="33"/>
      <c r="AD228" s="33"/>
      <c r="AE228" s="33"/>
      <c r="AT228" s="16" t="s">
        <v>143</v>
      </c>
      <c r="AU228" s="16" t="s">
        <v>85</v>
      </c>
    </row>
    <row r="229" spans="1:65" s="12" customFormat="1" ht="22.9" customHeight="1">
      <c r="B229" s="174"/>
      <c r="C229" s="175"/>
      <c r="D229" s="176" t="s">
        <v>76</v>
      </c>
      <c r="E229" s="188" t="s">
        <v>1055</v>
      </c>
      <c r="F229" s="188" t="s">
        <v>1056</v>
      </c>
      <c r="G229" s="175"/>
      <c r="H229" s="175"/>
      <c r="I229" s="178"/>
      <c r="J229" s="189">
        <f>BK229</f>
        <v>0</v>
      </c>
      <c r="K229" s="175"/>
      <c r="L229" s="180"/>
      <c r="M229" s="181"/>
      <c r="N229" s="182"/>
      <c r="O229" s="182"/>
      <c r="P229" s="183">
        <f>SUM(P230:P392)</f>
        <v>0</v>
      </c>
      <c r="Q229" s="182"/>
      <c r="R229" s="183">
        <f>SUM(R230:R392)</f>
        <v>0</v>
      </c>
      <c r="S229" s="182"/>
      <c r="T229" s="184">
        <f>SUM(T230:T392)</f>
        <v>0</v>
      </c>
      <c r="AR229" s="185" t="s">
        <v>141</v>
      </c>
      <c r="AT229" s="186" t="s">
        <v>76</v>
      </c>
      <c r="AU229" s="186" t="s">
        <v>83</v>
      </c>
      <c r="AY229" s="185" t="s">
        <v>133</v>
      </c>
      <c r="BK229" s="187">
        <f>SUM(BK230:BK392)</f>
        <v>0</v>
      </c>
    </row>
    <row r="230" spans="1:65" s="2" customFormat="1" ht="24">
      <c r="A230" s="33"/>
      <c r="B230" s="34"/>
      <c r="C230" s="190" t="s">
        <v>311</v>
      </c>
      <c r="D230" s="190" t="s">
        <v>136</v>
      </c>
      <c r="E230" s="191" t="s">
        <v>1057</v>
      </c>
      <c r="F230" s="192" t="s">
        <v>1058</v>
      </c>
      <c r="G230" s="193" t="s">
        <v>139</v>
      </c>
      <c r="H230" s="194">
        <v>56</v>
      </c>
      <c r="I230" s="195"/>
      <c r="J230" s="196">
        <f>ROUND(I230*H230,2)</f>
        <v>0</v>
      </c>
      <c r="K230" s="192" t="s">
        <v>140</v>
      </c>
      <c r="L230" s="38"/>
      <c r="M230" s="197" t="s">
        <v>1</v>
      </c>
      <c r="N230" s="198" t="s">
        <v>42</v>
      </c>
      <c r="O230" s="70"/>
      <c r="P230" s="199">
        <f>O230*H230</f>
        <v>0</v>
      </c>
      <c r="Q230" s="199">
        <v>0</v>
      </c>
      <c r="R230" s="199">
        <f>Q230*H230</f>
        <v>0</v>
      </c>
      <c r="S230" s="199">
        <v>0</v>
      </c>
      <c r="T230" s="200">
        <f>S230*H230</f>
        <v>0</v>
      </c>
      <c r="U230" s="33"/>
      <c r="V230" s="33"/>
      <c r="W230" s="33"/>
      <c r="X230" s="33"/>
      <c r="Y230" s="33"/>
      <c r="Z230" s="33"/>
      <c r="AA230" s="33"/>
      <c r="AB230" s="33"/>
      <c r="AC230" s="33"/>
      <c r="AD230" s="33"/>
      <c r="AE230" s="33"/>
      <c r="AR230" s="201" t="s">
        <v>141</v>
      </c>
      <c r="AT230" s="201" t="s">
        <v>136</v>
      </c>
      <c r="AU230" s="201" t="s">
        <v>85</v>
      </c>
      <c r="AY230" s="16" t="s">
        <v>133</v>
      </c>
      <c r="BE230" s="202">
        <f>IF(N230="základní",J230,0)</f>
        <v>0</v>
      </c>
      <c r="BF230" s="202">
        <f>IF(N230="snížená",J230,0)</f>
        <v>0</v>
      </c>
      <c r="BG230" s="202">
        <f>IF(N230="zákl. přenesená",J230,0)</f>
        <v>0</v>
      </c>
      <c r="BH230" s="202">
        <f>IF(N230="sníž. přenesená",J230,0)</f>
        <v>0</v>
      </c>
      <c r="BI230" s="202">
        <f>IF(N230="nulová",J230,0)</f>
        <v>0</v>
      </c>
      <c r="BJ230" s="16" t="s">
        <v>83</v>
      </c>
      <c r="BK230" s="202">
        <f>ROUND(I230*H230,2)</f>
        <v>0</v>
      </c>
      <c r="BL230" s="16" t="s">
        <v>141</v>
      </c>
      <c r="BM230" s="201" t="s">
        <v>1059</v>
      </c>
    </row>
    <row r="231" spans="1:65" s="2" customFormat="1" ht="39">
      <c r="A231" s="33"/>
      <c r="B231" s="34"/>
      <c r="C231" s="35"/>
      <c r="D231" s="203" t="s">
        <v>143</v>
      </c>
      <c r="E231" s="35"/>
      <c r="F231" s="204" t="s">
        <v>1060</v>
      </c>
      <c r="G231" s="35"/>
      <c r="H231" s="35"/>
      <c r="I231" s="205"/>
      <c r="J231" s="35"/>
      <c r="K231" s="35"/>
      <c r="L231" s="38"/>
      <c r="M231" s="206"/>
      <c r="N231" s="207"/>
      <c r="O231" s="70"/>
      <c r="P231" s="70"/>
      <c r="Q231" s="70"/>
      <c r="R231" s="70"/>
      <c r="S231" s="70"/>
      <c r="T231" s="71"/>
      <c r="U231" s="33"/>
      <c r="V231" s="33"/>
      <c r="W231" s="33"/>
      <c r="X231" s="33"/>
      <c r="Y231" s="33"/>
      <c r="Z231" s="33"/>
      <c r="AA231" s="33"/>
      <c r="AB231" s="33"/>
      <c r="AC231" s="33"/>
      <c r="AD231" s="33"/>
      <c r="AE231" s="33"/>
      <c r="AT231" s="16" t="s">
        <v>143</v>
      </c>
      <c r="AU231" s="16" t="s">
        <v>85</v>
      </c>
    </row>
    <row r="232" spans="1:65" s="13" customFormat="1" ht="11.25">
      <c r="B232" s="209"/>
      <c r="C232" s="210"/>
      <c r="D232" s="203" t="s">
        <v>173</v>
      </c>
      <c r="E232" s="211" t="s">
        <v>1</v>
      </c>
      <c r="F232" s="212" t="s">
        <v>1061</v>
      </c>
      <c r="G232" s="210"/>
      <c r="H232" s="213">
        <v>2</v>
      </c>
      <c r="I232" s="214"/>
      <c r="J232" s="210"/>
      <c r="K232" s="210"/>
      <c r="L232" s="215"/>
      <c r="M232" s="216"/>
      <c r="N232" s="217"/>
      <c r="O232" s="217"/>
      <c r="P232" s="217"/>
      <c r="Q232" s="217"/>
      <c r="R232" s="217"/>
      <c r="S232" s="217"/>
      <c r="T232" s="218"/>
      <c r="AT232" s="219" t="s">
        <v>173</v>
      </c>
      <c r="AU232" s="219" t="s">
        <v>85</v>
      </c>
      <c r="AV232" s="13" t="s">
        <v>85</v>
      </c>
      <c r="AW232" s="13" t="s">
        <v>34</v>
      </c>
      <c r="AX232" s="13" t="s">
        <v>77</v>
      </c>
      <c r="AY232" s="219" t="s">
        <v>133</v>
      </c>
    </row>
    <row r="233" spans="1:65" s="13" customFormat="1" ht="11.25">
      <c r="B233" s="209"/>
      <c r="C233" s="210"/>
      <c r="D233" s="203" t="s">
        <v>173</v>
      </c>
      <c r="E233" s="211" t="s">
        <v>1</v>
      </c>
      <c r="F233" s="212" t="s">
        <v>1062</v>
      </c>
      <c r="G233" s="210"/>
      <c r="H233" s="213">
        <v>2</v>
      </c>
      <c r="I233" s="214"/>
      <c r="J233" s="210"/>
      <c r="K233" s="210"/>
      <c r="L233" s="215"/>
      <c r="M233" s="216"/>
      <c r="N233" s="217"/>
      <c r="O233" s="217"/>
      <c r="P233" s="217"/>
      <c r="Q233" s="217"/>
      <c r="R233" s="217"/>
      <c r="S233" s="217"/>
      <c r="T233" s="218"/>
      <c r="AT233" s="219" t="s">
        <v>173</v>
      </c>
      <c r="AU233" s="219" t="s">
        <v>85</v>
      </c>
      <c r="AV233" s="13" t="s">
        <v>85</v>
      </c>
      <c r="AW233" s="13" t="s">
        <v>34</v>
      </c>
      <c r="AX233" s="13" t="s">
        <v>77</v>
      </c>
      <c r="AY233" s="219" t="s">
        <v>133</v>
      </c>
    </row>
    <row r="234" spans="1:65" s="13" customFormat="1" ht="11.25">
      <c r="B234" s="209"/>
      <c r="C234" s="210"/>
      <c r="D234" s="203" t="s">
        <v>173</v>
      </c>
      <c r="E234" s="211" t="s">
        <v>1</v>
      </c>
      <c r="F234" s="212" t="s">
        <v>1063</v>
      </c>
      <c r="G234" s="210"/>
      <c r="H234" s="213">
        <v>6</v>
      </c>
      <c r="I234" s="214"/>
      <c r="J234" s="210"/>
      <c r="K234" s="210"/>
      <c r="L234" s="215"/>
      <c r="M234" s="216"/>
      <c r="N234" s="217"/>
      <c r="O234" s="217"/>
      <c r="P234" s="217"/>
      <c r="Q234" s="217"/>
      <c r="R234" s="217"/>
      <c r="S234" s="217"/>
      <c r="T234" s="218"/>
      <c r="AT234" s="219" t="s">
        <v>173</v>
      </c>
      <c r="AU234" s="219" t="s">
        <v>85</v>
      </c>
      <c r="AV234" s="13" t="s">
        <v>85</v>
      </c>
      <c r="AW234" s="13" t="s">
        <v>34</v>
      </c>
      <c r="AX234" s="13" t="s">
        <v>77</v>
      </c>
      <c r="AY234" s="219" t="s">
        <v>133</v>
      </c>
    </row>
    <row r="235" spans="1:65" s="13" customFormat="1" ht="11.25">
      <c r="B235" s="209"/>
      <c r="C235" s="210"/>
      <c r="D235" s="203" t="s">
        <v>173</v>
      </c>
      <c r="E235" s="211" t="s">
        <v>1</v>
      </c>
      <c r="F235" s="212" t="s">
        <v>1064</v>
      </c>
      <c r="G235" s="210"/>
      <c r="H235" s="213">
        <v>9</v>
      </c>
      <c r="I235" s="214"/>
      <c r="J235" s="210"/>
      <c r="K235" s="210"/>
      <c r="L235" s="215"/>
      <c r="M235" s="216"/>
      <c r="N235" s="217"/>
      <c r="O235" s="217"/>
      <c r="P235" s="217"/>
      <c r="Q235" s="217"/>
      <c r="R235" s="217"/>
      <c r="S235" s="217"/>
      <c r="T235" s="218"/>
      <c r="AT235" s="219" t="s">
        <v>173</v>
      </c>
      <c r="AU235" s="219" t="s">
        <v>85</v>
      </c>
      <c r="AV235" s="13" t="s">
        <v>85</v>
      </c>
      <c r="AW235" s="13" t="s">
        <v>34</v>
      </c>
      <c r="AX235" s="13" t="s">
        <v>77</v>
      </c>
      <c r="AY235" s="219" t="s">
        <v>133</v>
      </c>
    </row>
    <row r="236" spans="1:65" s="13" customFormat="1" ht="11.25">
      <c r="B236" s="209"/>
      <c r="C236" s="210"/>
      <c r="D236" s="203" t="s">
        <v>173</v>
      </c>
      <c r="E236" s="211" t="s">
        <v>1</v>
      </c>
      <c r="F236" s="212" t="s">
        <v>1065</v>
      </c>
      <c r="G236" s="210"/>
      <c r="H236" s="213">
        <v>9</v>
      </c>
      <c r="I236" s="214"/>
      <c r="J236" s="210"/>
      <c r="K236" s="210"/>
      <c r="L236" s="215"/>
      <c r="M236" s="216"/>
      <c r="N236" s="217"/>
      <c r="O236" s="217"/>
      <c r="P236" s="217"/>
      <c r="Q236" s="217"/>
      <c r="R236" s="217"/>
      <c r="S236" s="217"/>
      <c r="T236" s="218"/>
      <c r="AT236" s="219" t="s">
        <v>173</v>
      </c>
      <c r="AU236" s="219" t="s">
        <v>85</v>
      </c>
      <c r="AV236" s="13" t="s">
        <v>85</v>
      </c>
      <c r="AW236" s="13" t="s">
        <v>34</v>
      </c>
      <c r="AX236" s="13" t="s">
        <v>77</v>
      </c>
      <c r="AY236" s="219" t="s">
        <v>133</v>
      </c>
    </row>
    <row r="237" spans="1:65" s="13" customFormat="1" ht="11.25">
      <c r="B237" s="209"/>
      <c r="C237" s="210"/>
      <c r="D237" s="203" t="s">
        <v>173</v>
      </c>
      <c r="E237" s="211" t="s">
        <v>1</v>
      </c>
      <c r="F237" s="212" t="s">
        <v>1066</v>
      </c>
      <c r="G237" s="210"/>
      <c r="H237" s="213">
        <v>9</v>
      </c>
      <c r="I237" s="214"/>
      <c r="J237" s="210"/>
      <c r="K237" s="210"/>
      <c r="L237" s="215"/>
      <c r="M237" s="216"/>
      <c r="N237" s="217"/>
      <c r="O237" s="217"/>
      <c r="P237" s="217"/>
      <c r="Q237" s="217"/>
      <c r="R237" s="217"/>
      <c r="S237" s="217"/>
      <c r="T237" s="218"/>
      <c r="AT237" s="219" t="s">
        <v>173</v>
      </c>
      <c r="AU237" s="219" t="s">
        <v>85</v>
      </c>
      <c r="AV237" s="13" t="s">
        <v>85</v>
      </c>
      <c r="AW237" s="13" t="s">
        <v>34</v>
      </c>
      <c r="AX237" s="13" t="s">
        <v>77</v>
      </c>
      <c r="AY237" s="219" t="s">
        <v>133</v>
      </c>
    </row>
    <row r="238" spans="1:65" s="13" customFormat="1" ht="11.25">
      <c r="B238" s="209"/>
      <c r="C238" s="210"/>
      <c r="D238" s="203" t="s">
        <v>173</v>
      </c>
      <c r="E238" s="211" t="s">
        <v>1</v>
      </c>
      <c r="F238" s="212" t="s">
        <v>1067</v>
      </c>
      <c r="G238" s="210"/>
      <c r="H238" s="213">
        <v>9</v>
      </c>
      <c r="I238" s="214"/>
      <c r="J238" s="210"/>
      <c r="K238" s="210"/>
      <c r="L238" s="215"/>
      <c r="M238" s="216"/>
      <c r="N238" s="217"/>
      <c r="O238" s="217"/>
      <c r="P238" s="217"/>
      <c r="Q238" s="217"/>
      <c r="R238" s="217"/>
      <c r="S238" s="217"/>
      <c r="T238" s="218"/>
      <c r="AT238" s="219" t="s">
        <v>173</v>
      </c>
      <c r="AU238" s="219" t="s">
        <v>85</v>
      </c>
      <c r="AV238" s="13" t="s">
        <v>85</v>
      </c>
      <c r="AW238" s="13" t="s">
        <v>34</v>
      </c>
      <c r="AX238" s="13" t="s">
        <v>77</v>
      </c>
      <c r="AY238" s="219" t="s">
        <v>133</v>
      </c>
    </row>
    <row r="239" spans="1:65" s="13" customFormat="1" ht="11.25">
      <c r="B239" s="209"/>
      <c r="C239" s="210"/>
      <c r="D239" s="203" t="s">
        <v>173</v>
      </c>
      <c r="E239" s="211" t="s">
        <v>1</v>
      </c>
      <c r="F239" s="212" t="s">
        <v>196</v>
      </c>
      <c r="G239" s="210"/>
      <c r="H239" s="213">
        <v>10</v>
      </c>
      <c r="I239" s="214"/>
      <c r="J239" s="210"/>
      <c r="K239" s="210"/>
      <c r="L239" s="215"/>
      <c r="M239" s="216"/>
      <c r="N239" s="217"/>
      <c r="O239" s="217"/>
      <c r="P239" s="217"/>
      <c r="Q239" s="217"/>
      <c r="R239" s="217"/>
      <c r="S239" s="217"/>
      <c r="T239" s="218"/>
      <c r="AT239" s="219" t="s">
        <v>173</v>
      </c>
      <c r="AU239" s="219" t="s">
        <v>85</v>
      </c>
      <c r="AV239" s="13" t="s">
        <v>85</v>
      </c>
      <c r="AW239" s="13" t="s">
        <v>34</v>
      </c>
      <c r="AX239" s="13" t="s">
        <v>77</v>
      </c>
      <c r="AY239" s="219" t="s">
        <v>133</v>
      </c>
    </row>
    <row r="240" spans="1:65" s="14" customFormat="1" ht="11.25">
      <c r="B240" s="220"/>
      <c r="C240" s="221"/>
      <c r="D240" s="203" t="s">
        <v>173</v>
      </c>
      <c r="E240" s="222" t="s">
        <v>1</v>
      </c>
      <c r="F240" s="223" t="s">
        <v>176</v>
      </c>
      <c r="G240" s="221"/>
      <c r="H240" s="224">
        <v>56</v>
      </c>
      <c r="I240" s="225"/>
      <c r="J240" s="221"/>
      <c r="K240" s="221"/>
      <c r="L240" s="226"/>
      <c r="M240" s="227"/>
      <c r="N240" s="228"/>
      <c r="O240" s="228"/>
      <c r="P240" s="228"/>
      <c r="Q240" s="228"/>
      <c r="R240" s="228"/>
      <c r="S240" s="228"/>
      <c r="T240" s="229"/>
      <c r="AT240" s="230" t="s">
        <v>173</v>
      </c>
      <c r="AU240" s="230" t="s">
        <v>85</v>
      </c>
      <c r="AV240" s="14" t="s">
        <v>141</v>
      </c>
      <c r="AW240" s="14" t="s">
        <v>34</v>
      </c>
      <c r="AX240" s="14" t="s">
        <v>83</v>
      </c>
      <c r="AY240" s="230" t="s">
        <v>133</v>
      </c>
    </row>
    <row r="241" spans="1:65" s="2" customFormat="1" ht="24">
      <c r="A241" s="33"/>
      <c r="B241" s="34"/>
      <c r="C241" s="190" t="s">
        <v>316</v>
      </c>
      <c r="D241" s="190" t="s">
        <v>136</v>
      </c>
      <c r="E241" s="191" t="s">
        <v>1068</v>
      </c>
      <c r="F241" s="192" t="s">
        <v>1069</v>
      </c>
      <c r="G241" s="193" t="s">
        <v>139</v>
      </c>
      <c r="H241" s="194">
        <v>17</v>
      </c>
      <c r="I241" s="195"/>
      <c r="J241" s="196">
        <f>ROUND(I241*H241,2)</f>
        <v>0</v>
      </c>
      <c r="K241" s="192" t="s">
        <v>140</v>
      </c>
      <c r="L241" s="38"/>
      <c r="M241" s="197" t="s">
        <v>1</v>
      </c>
      <c r="N241" s="198" t="s">
        <v>42</v>
      </c>
      <c r="O241" s="70"/>
      <c r="P241" s="199">
        <f>O241*H241</f>
        <v>0</v>
      </c>
      <c r="Q241" s="199">
        <v>0</v>
      </c>
      <c r="R241" s="199">
        <f>Q241*H241</f>
        <v>0</v>
      </c>
      <c r="S241" s="199">
        <v>0</v>
      </c>
      <c r="T241" s="200">
        <f>S241*H241</f>
        <v>0</v>
      </c>
      <c r="U241" s="33"/>
      <c r="V241" s="33"/>
      <c r="W241" s="33"/>
      <c r="X241" s="33"/>
      <c r="Y241" s="33"/>
      <c r="Z241" s="33"/>
      <c r="AA241" s="33"/>
      <c r="AB241" s="33"/>
      <c r="AC241" s="33"/>
      <c r="AD241" s="33"/>
      <c r="AE241" s="33"/>
      <c r="AR241" s="201" t="s">
        <v>141</v>
      </c>
      <c r="AT241" s="201" t="s">
        <v>136</v>
      </c>
      <c r="AU241" s="201" t="s">
        <v>85</v>
      </c>
      <c r="AY241" s="16" t="s">
        <v>133</v>
      </c>
      <c r="BE241" s="202">
        <f>IF(N241="základní",J241,0)</f>
        <v>0</v>
      </c>
      <c r="BF241" s="202">
        <f>IF(N241="snížená",J241,0)</f>
        <v>0</v>
      </c>
      <c r="BG241" s="202">
        <f>IF(N241="zákl. přenesená",J241,0)</f>
        <v>0</v>
      </c>
      <c r="BH241" s="202">
        <f>IF(N241="sníž. přenesená",J241,0)</f>
        <v>0</v>
      </c>
      <c r="BI241" s="202">
        <f>IF(N241="nulová",J241,0)</f>
        <v>0</v>
      </c>
      <c r="BJ241" s="16" t="s">
        <v>83</v>
      </c>
      <c r="BK241" s="202">
        <f>ROUND(I241*H241,2)</f>
        <v>0</v>
      </c>
      <c r="BL241" s="16" t="s">
        <v>141</v>
      </c>
      <c r="BM241" s="201" t="s">
        <v>1070</v>
      </c>
    </row>
    <row r="242" spans="1:65" s="2" customFormat="1" ht="39">
      <c r="A242" s="33"/>
      <c r="B242" s="34"/>
      <c r="C242" s="35"/>
      <c r="D242" s="203" t="s">
        <v>143</v>
      </c>
      <c r="E242" s="35"/>
      <c r="F242" s="204" t="s">
        <v>1071</v>
      </c>
      <c r="G242" s="35"/>
      <c r="H242" s="35"/>
      <c r="I242" s="205"/>
      <c r="J242" s="35"/>
      <c r="K242" s="35"/>
      <c r="L242" s="38"/>
      <c r="M242" s="206"/>
      <c r="N242" s="207"/>
      <c r="O242" s="70"/>
      <c r="P242" s="70"/>
      <c r="Q242" s="70"/>
      <c r="R242" s="70"/>
      <c r="S242" s="70"/>
      <c r="T242" s="71"/>
      <c r="U242" s="33"/>
      <c r="V242" s="33"/>
      <c r="W242" s="33"/>
      <c r="X242" s="33"/>
      <c r="Y242" s="33"/>
      <c r="Z242" s="33"/>
      <c r="AA242" s="33"/>
      <c r="AB242" s="33"/>
      <c r="AC242" s="33"/>
      <c r="AD242" s="33"/>
      <c r="AE242" s="33"/>
      <c r="AT242" s="16" t="s">
        <v>143</v>
      </c>
      <c r="AU242" s="16" t="s">
        <v>85</v>
      </c>
    </row>
    <row r="243" spans="1:65" s="13" customFormat="1" ht="11.25">
      <c r="B243" s="209"/>
      <c r="C243" s="210"/>
      <c r="D243" s="203" t="s">
        <v>173</v>
      </c>
      <c r="E243" s="211" t="s">
        <v>1</v>
      </c>
      <c r="F243" s="212" t="s">
        <v>1072</v>
      </c>
      <c r="G243" s="210"/>
      <c r="H243" s="213">
        <v>7</v>
      </c>
      <c r="I243" s="214"/>
      <c r="J243" s="210"/>
      <c r="K243" s="210"/>
      <c r="L243" s="215"/>
      <c r="M243" s="216"/>
      <c r="N243" s="217"/>
      <c r="O243" s="217"/>
      <c r="P243" s="217"/>
      <c r="Q243" s="217"/>
      <c r="R243" s="217"/>
      <c r="S243" s="217"/>
      <c r="T243" s="218"/>
      <c r="AT243" s="219" t="s">
        <v>173</v>
      </c>
      <c r="AU243" s="219" t="s">
        <v>85</v>
      </c>
      <c r="AV243" s="13" t="s">
        <v>85</v>
      </c>
      <c r="AW243" s="13" t="s">
        <v>34</v>
      </c>
      <c r="AX243" s="13" t="s">
        <v>77</v>
      </c>
      <c r="AY243" s="219" t="s">
        <v>133</v>
      </c>
    </row>
    <row r="244" spans="1:65" s="13" customFormat="1" ht="11.25">
      <c r="B244" s="209"/>
      <c r="C244" s="210"/>
      <c r="D244" s="203" t="s">
        <v>173</v>
      </c>
      <c r="E244" s="211" t="s">
        <v>1</v>
      </c>
      <c r="F244" s="212" t="s">
        <v>1073</v>
      </c>
      <c r="G244" s="210"/>
      <c r="H244" s="213">
        <v>1</v>
      </c>
      <c r="I244" s="214"/>
      <c r="J244" s="210"/>
      <c r="K244" s="210"/>
      <c r="L244" s="215"/>
      <c r="M244" s="216"/>
      <c r="N244" s="217"/>
      <c r="O244" s="217"/>
      <c r="P244" s="217"/>
      <c r="Q244" s="217"/>
      <c r="R244" s="217"/>
      <c r="S244" s="217"/>
      <c r="T244" s="218"/>
      <c r="AT244" s="219" t="s">
        <v>173</v>
      </c>
      <c r="AU244" s="219" t="s">
        <v>85</v>
      </c>
      <c r="AV244" s="13" t="s">
        <v>85</v>
      </c>
      <c r="AW244" s="13" t="s">
        <v>34</v>
      </c>
      <c r="AX244" s="13" t="s">
        <v>77</v>
      </c>
      <c r="AY244" s="219" t="s">
        <v>133</v>
      </c>
    </row>
    <row r="245" spans="1:65" s="13" customFormat="1" ht="11.25">
      <c r="B245" s="209"/>
      <c r="C245" s="210"/>
      <c r="D245" s="203" t="s">
        <v>173</v>
      </c>
      <c r="E245" s="211" t="s">
        <v>1</v>
      </c>
      <c r="F245" s="212" t="s">
        <v>1074</v>
      </c>
      <c r="G245" s="210"/>
      <c r="H245" s="213">
        <v>4</v>
      </c>
      <c r="I245" s="214"/>
      <c r="J245" s="210"/>
      <c r="K245" s="210"/>
      <c r="L245" s="215"/>
      <c r="M245" s="216"/>
      <c r="N245" s="217"/>
      <c r="O245" s="217"/>
      <c r="P245" s="217"/>
      <c r="Q245" s="217"/>
      <c r="R245" s="217"/>
      <c r="S245" s="217"/>
      <c r="T245" s="218"/>
      <c r="AT245" s="219" t="s">
        <v>173</v>
      </c>
      <c r="AU245" s="219" t="s">
        <v>85</v>
      </c>
      <c r="AV245" s="13" t="s">
        <v>85</v>
      </c>
      <c r="AW245" s="13" t="s">
        <v>34</v>
      </c>
      <c r="AX245" s="13" t="s">
        <v>77</v>
      </c>
      <c r="AY245" s="219" t="s">
        <v>133</v>
      </c>
    </row>
    <row r="246" spans="1:65" s="13" customFormat="1" ht="11.25">
      <c r="B246" s="209"/>
      <c r="C246" s="210"/>
      <c r="D246" s="203" t="s">
        <v>173</v>
      </c>
      <c r="E246" s="211" t="s">
        <v>1</v>
      </c>
      <c r="F246" s="212" t="s">
        <v>134</v>
      </c>
      <c r="G246" s="210"/>
      <c r="H246" s="213">
        <v>5</v>
      </c>
      <c r="I246" s="214"/>
      <c r="J246" s="210"/>
      <c r="K246" s="210"/>
      <c r="L246" s="215"/>
      <c r="M246" s="216"/>
      <c r="N246" s="217"/>
      <c r="O246" s="217"/>
      <c r="P246" s="217"/>
      <c r="Q246" s="217"/>
      <c r="R246" s="217"/>
      <c r="S246" s="217"/>
      <c r="T246" s="218"/>
      <c r="AT246" s="219" t="s">
        <v>173</v>
      </c>
      <c r="AU246" s="219" t="s">
        <v>85</v>
      </c>
      <c r="AV246" s="13" t="s">
        <v>85</v>
      </c>
      <c r="AW246" s="13" t="s">
        <v>34</v>
      </c>
      <c r="AX246" s="13" t="s">
        <v>77</v>
      </c>
      <c r="AY246" s="219" t="s">
        <v>133</v>
      </c>
    </row>
    <row r="247" spans="1:65" s="14" customFormat="1" ht="11.25">
      <c r="B247" s="220"/>
      <c r="C247" s="221"/>
      <c r="D247" s="203" t="s">
        <v>173</v>
      </c>
      <c r="E247" s="222" t="s">
        <v>1</v>
      </c>
      <c r="F247" s="223" t="s">
        <v>176</v>
      </c>
      <c r="G247" s="221"/>
      <c r="H247" s="224">
        <v>17</v>
      </c>
      <c r="I247" s="225"/>
      <c r="J247" s="221"/>
      <c r="K247" s="221"/>
      <c r="L247" s="226"/>
      <c r="M247" s="227"/>
      <c r="N247" s="228"/>
      <c r="O247" s="228"/>
      <c r="P247" s="228"/>
      <c r="Q247" s="228"/>
      <c r="R247" s="228"/>
      <c r="S247" s="228"/>
      <c r="T247" s="229"/>
      <c r="AT247" s="230" t="s">
        <v>173</v>
      </c>
      <c r="AU247" s="230" t="s">
        <v>85</v>
      </c>
      <c r="AV247" s="14" t="s">
        <v>141</v>
      </c>
      <c r="AW247" s="14" t="s">
        <v>34</v>
      </c>
      <c r="AX247" s="14" t="s">
        <v>83</v>
      </c>
      <c r="AY247" s="230" t="s">
        <v>133</v>
      </c>
    </row>
    <row r="248" spans="1:65" s="2" customFormat="1" ht="21.75" customHeight="1">
      <c r="A248" s="33"/>
      <c r="B248" s="34"/>
      <c r="C248" s="231" t="s">
        <v>322</v>
      </c>
      <c r="D248" s="231" t="s">
        <v>553</v>
      </c>
      <c r="E248" s="232" t="s">
        <v>1075</v>
      </c>
      <c r="F248" s="233" t="s">
        <v>1076</v>
      </c>
      <c r="G248" s="234" t="s">
        <v>139</v>
      </c>
      <c r="H248" s="235">
        <v>32</v>
      </c>
      <c r="I248" s="236"/>
      <c r="J248" s="237">
        <f>ROUND(I248*H248,2)</f>
        <v>0</v>
      </c>
      <c r="K248" s="233" t="s">
        <v>140</v>
      </c>
      <c r="L248" s="238"/>
      <c r="M248" s="239" t="s">
        <v>1</v>
      </c>
      <c r="N248" s="240" t="s">
        <v>42</v>
      </c>
      <c r="O248" s="70"/>
      <c r="P248" s="199">
        <f>O248*H248</f>
        <v>0</v>
      </c>
      <c r="Q248" s="199">
        <v>0</v>
      </c>
      <c r="R248" s="199">
        <f>Q248*H248</f>
        <v>0</v>
      </c>
      <c r="S248" s="199">
        <v>0</v>
      </c>
      <c r="T248" s="200">
        <f>S248*H248</f>
        <v>0</v>
      </c>
      <c r="U248" s="33"/>
      <c r="V248" s="33"/>
      <c r="W248" s="33"/>
      <c r="X248" s="33"/>
      <c r="Y248" s="33"/>
      <c r="Z248" s="33"/>
      <c r="AA248" s="33"/>
      <c r="AB248" s="33"/>
      <c r="AC248" s="33"/>
      <c r="AD248" s="33"/>
      <c r="AE248" s="33"/>
      <c r="AR248" s="201" t="s">
        <v>556</v>
      </c>
      <c r="AT248" s="201" t="s">
        <v>553</v>
      </c>
      <c r="AU248" s="201" t="s">
        <v>85</v>
      </c>
      <c r="AY248" s="16" t="s">
        <v>133</v>
      </c>
      <c r="BE248" s="202">
        <f>IF(N248="základní",J248,0)</f>
        <v>0</v>
      </c>
      <c r="BF248" s="202">
        <f>IF(N248="snížená",J248,0)</f>
        <v>0</v>
      </c>
      <c r="BG248" s="202">
        <f>IF(N248="zákl. přenesená",J248,0)</f>
        <v>0</v>
      </c>
      <c r="BH248" s="202">
        <f>IF(N248="sníž. přenesená",J248,0)</f>
        <v>0</v>
      </c>
      <c r="BI248" s="202">
        <f>IF(N248="nulová",J248,0)</f>
        <v>0</v>
      </c>
      <c r="BJ248" s="16" t="s">
        <v>83</v>
      </c>
      <c r="BK248" s="202">
        <f>ROUND(I248*H248,2)</f>
        <v>0</v>
      </c>
      <c r="BL248" s="16" t="s">
        <v>556</v>
      </c>
      <c r="BM248" s="201" t="s">
        <v>1077</v>
      </c>
    </row>
    <row r="249" spans="1:65" s="2" customFormat="1" ht="11.25">
      <c r="A249" s="33"/>
      <c r="B249" s="34"/>
      <c r="C249" s="35"/>
      <c r="D249" s="203" t="s">
        <v>143</v>
      </c>
      <c r="E249" s="35"/>
      <c r="F249" s="204" t="s">
        <v>1076</v>
      </c>
      <c r="G249" s="35"/>
      <c r="H249" s="35"/>
      <c r="I249" s="205"/>
      <c r="J249" s="35"/>
      <c r="K249" s="35"/>
      <c r="L249" s="38"/>
      <c r="M249" s="206"/>
      <c r="N249" s="207"/>
      <c r="O249" s="70"/>
      <c r="P249" s="70"/>
      <c r="Q249" s="70"/>
      <c r="R249" s="70"/>
      <c r="S249" s="70"/>
      <c r="T249" s="71"/>
      <c r="U249" s="33"/>
      <c r="V249" s="33"/>
      <c r="W249" s="33"/>
      <c r="X249" s="33"/>
      <c r="Y249" s="33"/>
      <c r="Z249" s="33"/>
      <c r="AA249" s="33"/>
      <c r="AB249" s="33"/>
      <c r="AC249" s="33"/>
      <c r="AD249" s="33"/>
      <c r="AE249" s="33"/>
      <c r="AT249" s="16" t="s">
        <v>143</v>
      </c>
      <c r="AU249" s="16" t="s">
        <v>85</v>
      </c>
    </row>
    <row r="250" spans="1:65" s="13" customFormat="1" ht="11.25">
      <c r="B250" s="209"/>
      <c r="C250" s="210"/>
      <c r="D250" s="203" t="s">
        <v>173</v>
      </c>
      <c r="E250" s="211" t="s">
        <v>1</v>
      </c>
      <c r="F250" s="212" t="s">
        <v>1065</v>
      </c>
      <c r="G250" s="210"/>
      <c r="H250" s="213">
        <v>9</v>
      </c>
      <c r="I250" s="214"/>
      <c r="J250" s="210"/>
      <c r="K250" s="210"/>
      <c r="L250" s="215"/>
      <c r="M250" s="216"/>
      <c r="N250" s="217"/>
      <c r="O250" s="217"/>
      <c r="P250" s="217"/>
      <c r="Q250" s="217"/>
      <c r="R250" s="217"/>
      <c r="S250" s="217"/>
      <c r="T250" s="218"/>
      <c r="AT250" s="219" t="s">
        <v>173</v>
      </c>
      <c r="AU250" s="219" t="s">
        <v>85</v>
      </c>
      <c r="AV250" s="13" t="s">
        <v>85</v>
      </c>
      <c r="AW250" s="13" t="s">
        <v>34</v>
      </c>
      <c r="AX250" s="13" t="s">
        <v>77</v>
      </c>
      <c r="AY250" s="219" t="s">
        <v>133</v>
      </c>
    </row>
    <row r="251" spans="1:65" s="13" customFormat="1" ht="11.25">
      <c r="B251" s="209"/>
      <c r="C251" s="210"/>
      <c r="D251" s="203" t="s">
        <v>173</v>
      </c>
      <c r="E251" s="211" t="s">
        <v>1</v>
      </c>
      <c r="F251" s="212" t="s">
        <v>1066</v>
      </c>
      <c r="G251" s="210"/>
      <c r="H251" s="213">
        <v>9</v>
      </c>
      <c r="I251" s="214"/>
      <c r="J251" s="210"/>
      <c r="K251" s="210"/>
      <c r="L251" s="215"/>
      <c r="M251" s="216"/>
      <c r="N251" s="217"/>
      <c r="O251" s="217"/>
      <c r="P251" s="217"/>
      <c r="Q251" s="217"/>
      <c r="R251" s="217"/>
      <c r="S251" s="217"/>
      <c r="T251" s="218"/>
      <c r="AT251" s="219" t="s">
        <v>173</v>
      </c>
      <c r="AU251" s="219" t="s">
        <v>85</v>
      </c>
      <c r="AV251" s="13" t="s">
        <v>85</v>
      </c>
      <c r="AW251" s="13" t="s">
        <v>34</v>
      </c>
      <c r="AX251" s="13" t="s">
        <v>77</v>
      </c>
      <c r="AY251" s="219" t="s">
        <v>133</v>
      </c>
    </row>
    <row r="252" spans="1:65" s="13" customFormat="1" ht="11.25">
      <c r="B252" s="209"/>
      <c r="C252" s="210"/>
      <c r="D252" s="203" t="s">
        <v>173</v>
      </c>
      <c r="E252" s="211" t="s">
        <v>1</v>
      </c>
      <c r="F252" s="212" t="s">
        <v>1067</v>
      </c>
      <c r="G252" s="210"/>
      <c r="H252" s="213">
        <v>9</v>
      </c>
      <c r="I252" s="214"/>
      <c r="J252" s="210"/>
      <c r="K252" s="210"/>
      <c r="L252" s="215"/>
      <c r="M252" s="216"/>
      <c r="N252" s="217"/>
      <c r="O252" s="217"/>
      <c r="P252" s="217"/>
      <c r="Q252" s="217"/>
      <c r="R252" s="217"/>
      <c r="S252" s="217"/>
      <c r="T252" s="218"/>
      <c r="AT252" s="219" t="s">
        <v>173</v>
      </c>
      <c r="AU252" s="219" t="s">
        <v>85</v>
      </c>
      <c r="AV252" s="13" t="s">
        <v>85</v>
      </c>
      <c r="AW252" s="13" t="s">
        <v>34</v>
      </c>
      <c r="AX252" s="13" t="s">
        <v>77</v>
      </c>
      <c r="AY252" s="219" t="s">
        <v>133</v>
      </c>
    </row>
    <row r="253" spans="1:65" s="13" customFormat="1" ht="11.25">
      <c r="B253" s="209"/>
      <c r="C253" s="210"/>
      <c r="D253" s="203" t="s">
        <v>173</v>
      </c>
      <c r="E253" s="211" t="s">
        <v>1</v>
      </c>
      <c r="F253" s="212" t="s">
        <v>134</v>
      </c>
      <c r="G253" s="210"/>
      <c r="H253" s="213">
        <v>5</v>
      </c>
      <c r="I253" s="214"/>
      <c r="J253" s="210"/>
      <c r="K253" s="210"/>
      <c r="L253" s="215"/>
      <c r="M253" s="216"/>
      <c r="N253" s="217"/>
      <c r="O253" s="217"/>
      <c r="P253" s="217"/>
      <c r="Q253" s="217"/>
      <c r="R253" s="217"/>
      <c r="S253" s="217"/>
      <c r="T253" s="218"/>
      <c r="AT253" s="219" t="s">
        <v>173</v>
      </c>
      <c r="AU253" s="219" t="s">
        <v>85</v>
      </c>
      <c r="AV253" s="13" t="s">
        <v>85</v>
      </c>
      <c r="AW253" s="13" t="s">
        <v>34</v>
      </c>
      <c r="AX253" s="13" t="s">
        <v>77</v>
      </c>
      <c r="AY253" s="219" t="s">
        <v>133</v>
      </c>
    </row>
    <row r="254" spans="1:65" s="14" customFormat="1" ht="11.25">
      <c r="B254" s="220"/>
      <c r="C254" s="221"/>
      <c r="D254" s="203" t="s">
        <v>173</v>
      </c>
      <c r="E254" s="222" t="s">
        <v>1</v>
      </c>
      <c r="F254" s="223" t="s">
        <v>176</v>
      </c>
      <c r="G254" s="221"/>
      <c r="H254" s="224">
        <v>32</v>
      </c>
      <c r="I254" s="225"/>
      <c r="J254" s="221"/>
      <c r="K254" s="221"/>
      <c r="L254" s="226"/>
      <c r="M254" s="227"/>
      <c r="N254" s="228"/>
      <c r="O254" s="228"/>
      <c r="P254" s="228"/>
      <c r="Q254" s="228"/>
      <c r="R254" s="228"/>
      <c r="S254" s="228"/>
      <c r="T254" s="229"/>
      <c r="AT254" s="230" t="s">
        <v>173</v>
      </c>
      <c r="AU254" s="230" t="s">
        <v>85</v>
      </c>
      <c r="AV254" s="14" t="s">
        <v>141</v>
      </c>
      <c r="AW254" s="14" t="s">
        <v>34</v>
      </c>
      <c r="AX254" s="14" t="s">
        <v>83</v>
      </c>
      <c r="AY254" s="230" t="s">
        <v>133</v>
      </c>
    </row>
    <row r="255" spans="1:65" s="2" customFormat="1" ht="21.75" customHeight="1">
      <c r="A255" s="33"/>
      <c r="B255" s="34"/>
      <c r="C255" s="231" t="s">
        <v>328</v>
      </c>
      <c r="D255" s="231" t="s">
        <v>553</v>
      </c>
      <c r="E255" s="232" t="s">
        <v>1078</v>
      </c>
      <c r="F255" s="233" t="s">
        <v>1079</v>
      </c>
      <c r="G255" s="234" t="s">
        <v>139</v>
      </c>
      <c r="H255" s="235">
        <v>24</v>
      </c>
      <c r="I255" s="236"/>
      <c r="J255" s="237">
        <f>ROUND(I255*H255,2)</f>
        <v>0</v>
      </c>
      <c r="K255" s="233" t="s">
        <v>140</v>
      </c>
      <c r="L255" s="238"/>
      <c r="M255" s="239" t="s">
        <v>1</v>
      </c>
      <c r="N255" s="240" t="s">
        <v>42</v>
      </c>
      <c r="O255" s="70"/>
      <c r="P255" s="199">
        <f>O255*H255</f>
        <v>0</v>
      </c>
      <c r="Q255" s="199">
        <v>0</v>
      </c>
      <c r="R255" s="199">
        <f>Q255*H255</f>
        <v>0</v>
      </c>
      <c r="S255" s="199">
        <v>0</v>
      </c>
      <c r="T255" s="200">
        <f>S255*H255</f>
        <v>0</v>
      </c>
      <c r="U255" s="33"/>
      <c r="V255" s="33"/>
      <c r="W255" s="33"/>
      <c r="X255" s="33"/>
      <c r="Y255" s="33"/>
      <c r="Z255" s="33"/>
      <c r="AA255" s="33"/>
      <c r="AB255" s="33"/>
      <c r="AC255" s="33"/>
      <c r="AD255" s="33"/>
      <c r="AE255" s="33"/>
      <c r="AR255" s="201" t="s">
        <v>556</v>
      </c>
      <c r="AT255" s="201" t="s">
        <v>553</v>
      </c>
      <c r="AU255" s="201" t="s">
        <v>85</v>
      </c>
      <c r="AY255" s="16" t="s">
        <v>133</v>
      </c>
      <c r="BE255" s="202">
        <f>IF(N255="základní",J255,0)</f>
        <v>0</v>
      </c>
      <c r="BF255" s="202">
        <f>IF(N255="snížená",J255,0)</f>
        <v>0</v>
      </c>
      <c r="BG255" s="202">
        <f>IF(N255="zákl. přenesená",J255,0)</f>
        <v>0</v>
      </c>
      <c r="BH255" s="202">
        <f>IF(N255="sníž. přenesená",J255,0)</f>
        <v>0</v>
      </c>
      <c r="BI255" s="202">
        <f>IF(N255="nulová",J255,0)</f>
        <v>0</v>
      </c>
      <c r="BJ255" s="16" t="s">
        <v>83</v>
      </c>
      <c r="BK255" s="202">
        <f>ROUND(I255*H255,2)</f>
        <v>0</v>
      </c>
      <c r="BL255" s="16" t="s">
        <v>556</v>
      </c>
      <c r="BM255" s="201" t="s">
        <v>1080</v>
      </c>
    </row>
    <row r="256" spans="1:65" s="2" customFormat="1" ht="11.25">
      <c r="A256" s="33"/>
      <c r="B256" s="34"/>
      <c r="C256" s="35"/>
      <c r="D256" s="203" t="s">
        <v>143</v>
      </c>
      <c r="E256" s="35"/>
      <c r="F256" s="204" t="s">
        <v>1079</v>
      </c>
      <c r="G256" s="35"/>
      <c r="H256" s="35"/>
      <c r="I256" s="205"/>
      <c r="J256" s="35"/>
      <c r="K256" s="35"/>
      <c r="L256" s="38"/>
      <c r="M256" s="206"/>
      <c r="N256" s="207"/>
      <c r="O256" s="70"/>
      <c r="P256" s="70"/>
      <c r="Q256" s="70"/>
      <c r="R256" s="70"/>
      <c r="S256" s="70"/>
      <c r="T256" s="71"/>
      <c r="U256" s="33"/>
      <c r="V256" s="33"/>
      <c r="W256" s="33"/>
      <c r="X256" s="33"/>
      <c r="Y256" s="33"/>
      <c r="Z256" s="33"/>
      <c r="AA256" s="33"/>
      <c r="AB256" s="33"/>
      <c r="AC256" s="33"/>
      <c r="AD256" s="33"/>
      <c r="AE256" s="33"/>
      <c r="AT256" s="16" t="s">
        <v>143</v>
      </c>
      <c r="AU256" s="16" t="s">
        <v>85</v>
      </c>
    </row>
    <row r="257" spans="1:65" s="13" customFormat="1" ht="11.25">
      <c r="B257" s="209"/>
      <c r="C257" s="210"/>
      <c r="D257" s="203" t="s">
        <v>173</v>
      </c>
      <c r="E257" s="211" t="s">
        <v>1</v>
      </c>
      <c r="F257" s="212" t="s">
        <v>1061</v>
      </c>
      <c r="G257" s="210"/>
      <c r="H257" s="213">
        <v>2</v>
      </c>
      <c r="I257" s="214"/>
      <c r="J257" s="210"/>
      <c r="K257" s="210"/>
      <c r="L257" s="215"/>
      <c r="M257" s="216"/>
      <c r="N257" s="217"/>
      <c r="O257" s="217"/>
      <c r="P257" s="217"/>
      <c r="Q257" s="217"/>
      <c r="R257" s="217"/>
      <c r="S257" s="217"/>
      <c r="T257" s="218"/>
      <c r="AT257" s="219" t="s">
        <v>173</v>
      </c>
      <c r="AU257" s="219" t="s">
        <v>85</v>
      </c>
      <c r="AV257" s="13" t="s">
        <v>85</v>
      </c>
      <c r="AW257" s="13" t="s">
        <v>34</v>
      </c>
      <c r="AX257" s="13" t="s">
        <v>77</v>
      </c>
      <c r="AY257" s="219" t="s">
        <v>133</v>
      </c>
    </row>
    <row r="258" spans="1:65" s="13" customFormat="1" ht="11.25">
      <c r="B258" s="209"/>
      <c r="C258" s="210"/>
      <c r="D258" s="203" t="s">
        <v>173</v>
      </c>
      <c r="E258" s="211" t="s">
        <v>1</v>
      </c>
      <c r="F258" s="212" t="s">
        <v>1062</v>
      </c>
      <c r="G258" s="210"/>
      <c r="H258" s="213">
        <v>2</v>
      </c>
      <c r="I258" s="214"/>
      <c r="J258" s="210"/>
      <c r="K258" s="210"/>
      <c r="L258" s="215"/>
      <c r="M258" s="216"/>
      <c r="N258" s="217"/>
      <c r="O258" s="217"/>
      <c r="P258" s="217"/>
      <c r="Q258" s="217"/>
      <c r="R258" s="217"/>
      <c r="S258" s="217"/>
      <c r="T258" s="218"/>
      <c r="AT258" s="219" t="s">
        <v>173</v>
      </c>
      <c r="AU258" s="219" t="s">
        <v>85</v>
      </c>
      <c r="AV258" s="13" t="s">
        <v>85</v>
      </c>
      <c r="AW258" s="13" t="s">
        <v>34</v>
      </c>
      <c r="AX258" s="13" t="s">
        <v>77</v>
      </c>
      <c r="AY258" s="219" t="s">
        <v>133</v>
      </c>
    </row>
    <row r="259" spans="1:65" s="13" customFormat="1" ht="11.25">
      <c r="B259" s="209"/>
      <c r="C259" s="210"/>
      <c r="D259" s="203" t="s">
        <v>173</v>
      </c>
      <c r="E259" s="211" t="s">
        <v>1</v>
      </c>
      <c r="F259" s="212" t="s">
        <v>1063</v>
      </c>
      <c r="G259" s="210"/>
      <c r="H259" s="213">
        <v>6</v>
      </c>
      <c r="I259" s="214"/>
      <c r="J259" s="210"/>
      <c r="K259" s="210"/>
      <c r="L259" s="215"/>
      <c r="M259" s="216"/>
      <c r="N259" s="217"/>
      <c r="O259" s="217"/>
      <c r="P259" s="217"/>
      <c r="Q259" s="217"/>
      <c r="R259" s="217"/>
      <c r="S259" s="217"/>
      <c r="T259" s="218"/>
      <c r="AT259" s="219" t="s">
        <v>173</v>
      </c>
      <c r="AU259" s="219" t="s">
        <v>85</v>
      </c>
      <c r="AV259" s="13" t="s">
        <v>85</v>
      </c>
      <c r="AW259" s="13" t="s">
        <v>34</v>
      </c>
      <c r="AX259" s="13" t="s">
        <v>77</v>
      </c>
      <c r="AY259" s="219" t="s">
        <v>133</v>
      </c>
    </row>
    <row r="260" spans="1:65" s="13" customFormat="1" ht="11.25">
      <c r="B260" s="209"/>
      <c r="C260" s="210"/>
      <c r="D260" s="203" t="s">
        <v>173</v>
      </c>
      <c r="E260" s="211" t="s">
        <v>1</v>
      </c>
      <c r="F260" s="212" t="s">
        <v>1064</v>
      </c>
      <c r="G260" s="210"/>
      <c r="H260" s="213">
        <v>9</v>
      </c>
      <c r="I260" s="214"/>
      <c r="J260" s="210"/>
      <c r="K260" s="210"/>
      <c r="L260" s="215"/>
      <c r="M260" s="216"/>
      <c r="N260" s="217"/>
      <c r="O260" s="217"/>
      <c r="P260" s="217"/>
      <c r="Q260" s="217"/>
      <c r="R260" s="217"/>
      <c r="S260" s="217"/>
      <c r="T260" s="218"/>
      <c r="AT260" s="219" t="s">
        <v>173</v>
      </c>
      <c r="AU260" s="219" t="s">
        <v>85</v>
      </c>
      <c r="AV260" s="13" t="s">
        <v>85</v>
      </c>
      <c r="AW260" s="13" t="s">
        <v>34</v>
      </c>
      <c r="AX260" s="13" t="s">
        <v>77</v>
      </c>
      <c r="AY260" s="219" t="s">
        <v>133</v>
      </c>
    </row>
    <row r="261" spans="1:65" s="13" customFormat="1" ht="11.25">
      <c r="B261" s="209"/>
      <c r="C261" s="210"/>
      <c r="D261" s="203" t="s">
        <v>173</v>
      </c>
      <c r="E261" s="211" t="s">
        <v>1</v>
      </c>
      <c r="F261" s="212" t="s">
        <v>134</v>
      </c>
      <c r="G261" s="210"/>
      <c r="H261" s="213">
        <v>5</v>
      </c>
      <c r="I261" s="214"/>
      <c r="J261" s="210"/>
      <c r="K261" s="210"/>
      <c r="L261" s="215"/>
      <c r="M261" s="216"/>
      <c r="N261" s="217"/>
      <c r="O261" s="217"/>
      <c r="P261" s="217"/>
      <c r="Q261" s="217"/>
      <c r="R261" s="217"/>
      <c r="S261" s="217"/>
      <c r="T261" s="218"/>
      <c r="AT261" s="219" t="s">
        <v>173</v>
      </c>
      <c r="AU261" s="219" t="s">
        <v>85</v>
      </c>
      <c r="AV261" s="13" t="s">
        <v>85</v>
      </c>
      <c r="AW261" s="13" t="s">
        <v>34</v>
      </c>
      <c r="AX261" s="13" t="s">
        <v>77</v>
      </c>
      <c r="AY261" s="219" t="s">
        <v>133</v>
      </c>
    </row>
    <row r="262" spans="1:65" s="14" customFormat="1" ht="11.25">
      <c r="B262" s="220"/>
      <c r="C262" s="221"/>
      <c r="D262" s="203" t="s">
        <v>173</v>
      </c>
      <c r="E262" s="222" t="s">
        <v>1</v>
      </c>
      <c r="F262" s="223" t="s">
        <v>176</v>
      </c>
      <c r="G262" s="221"/>
      <c r="H262" s="224">
        <v>24</v>
      </c>
      <c r="I262" s="225"/>
      <c r="J262" s="221"/>
      <c r="K262" s="221"/>
      <c r="L262" s="226"/>
      <c r="M262" s="227"/>
      <c r="N262" s="228"/>
      <c r="O262" s="228"/>
      <c r="P262" s="228"/>
      <c r="Q262" s="228"/>
      <c r="R262" s="228"/>
      <c r="S262" s="228"/>
      <c r="T262" s="229"/>
      <c r="AT262" s="230" t="s">
        <v>173</v>
      </c>
      <c r="AU262" s="230" t="s">
        <v>85</v>
      </c>
      <c r="AV262" s="14" t="s">
        <v>141</v>
      </c>
      <c r="AW262" s="14" t="s">
        <v>34</v>
      </c>
      <c r="AX262" s="14" t="s">
        <v>83</v>
      </c>
      <c r="AY262" s="230" t="s">
        <v>133</v>
      </c>
    </row>
    <row r="263" spans="1:65" s="2" customFormat="1" ht="21.75" customHeight="1">
      <c r="A263" s="33"/>
      <c r="B263" s="34"/>
      <c r="C263" s="231" t="s">
        <v>334</v>
      </c>
      <c r="D263" s="231" t="s">
        <v>553</v>
      </c>
      <c r="E263" s="232" t="s">
        <v>1081</v>
      </c>
      <c r="F263" s="233" t="s">
        <v>1082</v>
      </c>
      <c r="G263" s="234" t="s">
        <v>139</v>
      </c>
      <c r="H263" s="235">
        <v>17</v>
      </c>
      <c r="I263" s="236"/>
      <c r="J263" s="237">
        <f>ROUND(I263*H263,2)</f>
        <v>0</v>
      </c>
      <c r="K263" s="233" t="s">
        <v>140</v>
      </c>
      <c r="L263" s="238"/>
      <c r="M263" s="239" t="s">
        <v>1</v>
      </c>
      <c r="N263" s="240" t="s">
        <v>42</v>
      </c>
      <c r="O263" s="70"/>
      <c r="P263" s="199">
        <f>O263*H263</f>
        <v>0</v>
      </c>
      <c r="Q263" s="199">
        <v>0</v>
      </c>
      <c r="R263" s="199">
        <f>Q263*H263</f>
        <v>0</v>
      </c>
      <c r="S263" s="199">
        <v>0</v>
      </c>
      <c r="T263" s="200">
        <f>S263*H263</f>
        <v>0</v>
      </c>
      <c r="U263" s="33"/>
      <c r="V263" s="33"/>
      <c r="W263" s="33"/>
      <c r="X263" s="33"/>
      <c r="Y263" s="33"/>
      <c r="Z263" s="33"/>
      <c r="AA263" s="33"/>
      <c r="AB263" s="33"/>
      <c r="AC263" s="33"/>
      <c r="AD263" s="33"/>
      <c r="AE263" s="33"/>
      <c r="AR263" s="201" t="s">
        <v>556</v>
      </c>
      <c r="AT263" s="201" t="s">
        <v>553</v>
      </c>
      <c r="AU263" s="201" t="s">
        <v>85</v>
      </c>
      <c r="AY263" s="16" t="s">
        <v>133</v>
      </c>
      <c r="BE263" s="202">
        <f>IF(N263="základní",J263,0)</f>
        <v>0</v>
      </c>
      <c r="BF263" s="202">
        <f>IF(N263="snížená",J263,0)</f>
        <v>0</v>
      </c>
      <c r="BG263" s="202">
        <f>IF(N263="zákl. přenesená",J263,0)</f>
        <v>0</v>
      </c>
      <c r="BH263" s="202">
        <f>IF(N263="sníž. přenesená",J263,0)</f>
        <v>0</v>
      </c>
      <c r="BI263" s="202">
        <f>IF(N263="nulová",J263,0)</f>
        <v>0</v>
      </c>
      <c r="BJ263" s="16" t="s">
        <v>83</v>
      </c>
      <c r="BK263" s="202">
        <f>ROUND(I263*H263,2)</f>
        <v>0</v>
      </c>
      <c r="BL263" s="16" t="s">
        <v>556</v>
      </c>
      <c r="BM263" s="201" t="s">
        <v>1083</v>
      </c>
    </row>
    <row r="264" spans="1:65" s="2" customFormat="1" ht="11.25">
      <c r="A264" s="33"/>
      <c r="B264" s="34"/>
      <c r="C264" s="35"/>
      <c r="D264" s="203" t="s">
        <v>143</v>
      </c>
      <c r="E264" s="35"/>
      <c r="F264" s="204" t="s">
        <v>1082</v>
      </c>
      <c r="G264" s="35"/>
      <c r="H264" s="35"/>
      <c r="I264" s="205"/>
      <c r="J264" s="35"/>
      <c r="K264" s="35"/>
      <c r="L264" s="38"/>
      <c r="M264" s="206"/>
      <c r="N264" s="207"/>
      <c r="O264" s="70"/>
      <c r="P264" s="70"/>
      <c r="Q264" s="70"/>
      <c r="R264" s="70"/>
      <c r="S264" s="70"/>
      <c r="T264" s="71"/>
      <c r="U264" s="33"/>
      <c r="V264" s="33"/>
      <c r="W264" s="33"/>
      <c r="X264" s="33"/>
      <c r="Y264" s="33"/>
      <c r="Z264" s="33"/>
      <c r="AA264" s="33"/>
      <c r="AB264" s="33"/>
      <c r="AC264" s="33"/>
      <c r="AD264" s="33"/>
      <c r="AE264" s="33"/>
      <c r="AT264" s="16" t="s">
        <v>143</v>
      </c>
      <c r="AU264" s="16" t="s">
        <v>85</v>
      </c>
    </row>
    <row r="265" spans="1:65" s="13" customFormat="1" ht="11.25">
      <c r="B265" s="209"/>
      <c r="C265" s="210"/>
      <c r="D265" s="203" t="s">
        <v>173</v>
      </c>
      <c r="E265" s="211" t="s">
        <v>1</v>
      </c>
      <c r="F265" s="212" t="s">
        <v>1072</v>
      </c>
      <c r="G265" s="210"/>
      <c r="H265" s="213">
        <v>7</v>
      </c>
      <c r="I265" s="214"/>
      <c r="J265" s="210"/>
      <c r="K265" s="210"/>
      <c r="L265" s="215"/>
      <c r="M265" s="216"/>
      <c r="N265" s="217"/>
      <c r="O265" s="217"/>
      <c r="P265" s="217"/>
      <c r="Q265" s="217"/>
      <c r="R265" s="217"/>
      <c r="S265" s="217"/>
      <c r="T265" s="218"/>
      <c r="AT265" s="219" t="s">
        <v>173</v>
      </c>
      <c r="AU265" s="219" t="s">
        <v>85</v>
      </c>
      <c r="AV265" s="13" t="s">
        <v>85</v>
      </c>
      <c r="AW265" s="13" t="s">
        <v>34</v>
      </c>
      <c r="AX265" s="13" t="s">
        <v>77</v>
      </c>
      <c r="AY265" s="219" t="s">
        <v>133</v>
      </c>
    </row>
    <row r="266" spans="1:65" s="13" customFormat="1" ht="11.25">
      <c r="B266" s="209"/>
      <c r="C266" s="210"/>
      <c r="D266" s="203" t="s">
        <v>173</v>
      </c>
      <c r="E266" s="211" t="s">
        <v>1</v>
      </c>
      <c r="F266" s="212" t="s">
        <v>1073</v>
      </c>
      <c r="G266" s="210"/>
      <c r="H266" s="213">
        <v>1</v>
      </c>
      <c r="I266" s="214"/>
      <c r="J266" s="210"/>
      <c r="K266" s="210"/>
      <c r="L266" s="215"/>
      <c r="M266" s="216"/>
      <c r="N266" s="217"/>
      <c r="O266" s="217"/>
      <c r="P266" s="217"/>
      <c r="Q266" s="217"/>
      <c r="R266" s="217"/>
      <c r="S266" s="217"/>
      <c r="T266" s="218"/>
      <c r="AT266" s="219" t="s">
        <v>173</v>
      </c>
      <c r="AU266" s="219" t="s">
        <v>85</v>
      </c>
      <c r="AV266" s="13" t="s">
        <v>85</v>
      </c>
      <c r="AW266" s="13" t="s">
        <v>34</v>
      </c>
      <c r="AX266" s="13" t="s">
        <v>77</v>
      </c>
      <c r="AY266" s="219" t="s">
        <v>133</v>
      </c>
    </row>
    <row r="267" spans="1:65" s="13" customFormat="1" ht="11.25">
      <c r="B267" s="209"/>
      <c r="C267" s="210"/>
      <c r="D267" s="203" t="s">
        <v>173</v>
      </c>
      <c r="E267" s="211" t="s">
        <v>1</v>
      </c>
      <c r="F267" s="212" t="s">
        <v>1074</v>
      </c>
      <c r="G267" s="210"/>
      <c r="H267" s="213">
        <v>4</v>
      </c>
      <c r="I267" s="214"/>
      <c r="J267" s="210"/>
      <c r="K267" s="210"/>
      <c r="L267" s="215"/>
      <c r="M267" s="216"/>
      <c r="N267" s="217"/>
      <c r="O267" s="217"/>
      <c r="P267" s="217"/>
      <c r="Q267" s="217"/>
      <c r="R267" s="217"/>
      <c r="S267" s="217"/>
      <c r="T267" s="218"/>
      <c r="AT267" s="219" t="s">
        <v>173</v>
      </c>
      <c r="AU267" s="219" t="s">
        <v>85</v>
      </c>
      <c r="AV267" s="13" t="s">
        <v>85</v>
      </c>
      <c r="AW267" s="13" t="s">
        <v>34</v>
      </c>
      <c r="AX267" s="13" t="s">
        <v>77</v>
      </c>
      <c r="AY267" s="219" t="s">
        <v>133</v>
      </c>
    </row>
    <row r="268" spans="1:65" s="13" customFormat="1" ht="11.25">
      <c r="B268" s="209"/>
      <c r="C268" s="210"/>
      <c r="D268" s="203" t="s">
        <v>173</v>
      </c>
      <c r="E268" s="211" t="s">
        <v>1</v>
      </c>
      <c r="F268" s="212" t="s">
        <v>134</v>
      </c>
      <c r="G268" s="210"/>
      <c r="H268" s="213">
        <v>5</v>
      </c>
      <c r="I268" s="214"/>
      <c r="J268" s="210"/>
      <c r="K268" s="210"/>
      <c r="L268" s="215"/>
      <c r="M268" s="216"/>
      <c r="N268" s="217"/>
      <c r="O268" s="217"/>
      <c r="P268" s="217"/>
      <c r="Q268" s="217"/>
      <c r="R268" s="217"/>
      <c r="S268" s="217"/>
      <c r="T268" s="218"/>
      <c r="AT268" s="219" t="s">
        <v>173</v>
      </c>
      <c r="AU268" s="219" t="s">
        <v>85</v>
      </c>
      <c r="AV268" s="13" t="s">
        <v>85</v>
      </c>
      <c r="AW268" s="13" t="s">
        <v>34</v>
      </c>
      <c r="AX268" s="13" t="s">
        <v>77</v>
      </c>
      <c r="AY268" s="219" t="s">
        <v>133</v>
      </c>
    </row>
    <row r="269" spans="1:65" s="14" customFormat="1" ht="11.25">
      <c r="B269" s="220"/>
      <c r="C269" s="221"/>
      <c r="D269" s="203" t="s">
        <v>173</v>
      </c>
      <c r="E269" s="222" t="s">
        <v>1</v>
      </c>
      <c r="F269" s="223" t="s">
        <v>176</v>
      </c>
      <c r="G269" s="221"/>
      <c r="H269" s="224">
        <v>17</v>
      </c>
      <c r="I269" s="225"/>
      <c r="J269" s="221"/>
      <c r="K269" s="221"/>
      <c r="L269" s="226"/>
      <c r="M269" s="227"/>
      <c r="N269" s="228"/>
      <c r="O269" s="228"/>
      <c r="P269" s="228"/>
      <c r="Q269" s="228"/>
      <c r="R269" s="228"/>
      <c r="S269" s="228"/>
      <c r="T269" s="229"/>
      <c r="AT269" s="230" t="s">
        <v>173</v>
      </c>
      <c r="AU269" s="230" t="s">
        <v>85</v>
      </c>
      <c r="AV269" s="14" t="s">
        <v>141</v>
      </c>
      <c r="AW269" s="14" t="s">
        <v>34</v>
      </c>
      <c r="AX269" s="14" t="s">
        <v>83</v>
      </c>
      <c r="AY269" s="230" t="s">
        <v>133</v>
      </c>
    </row>
    <row r="270" spans="1:65" s="2" customFormat="1" ht="24">
      <c r="A270" s="33"/>
      <c r="B270" s="34"/>
      <c r="C270" s="190" t="s">
        <v>339</v>
      </c>
      <c r="D270" s="190" t="s">
        <v>136</v>
      </c>
      <c r="E270" s="191" t="s">
        <v>1084</v>
      </c>
      <c r="F270" s="192" t="s">
        <v>1085</v>
      </c>
      <c r="G270" s="193" t="s">
        <v>147</v>
      </c>
      <c r="H270" s="194">
        <v>3</v>
      </c>
      <c r="I270" s="195"/>
      <c r="J270" s="196">
        <f>ROUND(I270*H270,2)</f>
        <v>0</v>
      </c>
      <c r="K270" s="192" t="s">
        <v>140</v>
      </c>
      <c r="L270" s="38"/>
      <c r="M270" s="197" t="s">
        <v>1</v>
      </c>
      <c r="N270" s="198" t="s">
        <v>42</v>
      </c>
      <c r="O270" s="70"/>
      <c r="P270" s="199">
        <f>O270*H270</f>
        <v>0</v>
      </c>
      <c r="Q270" s="199">
        <v>0</v>
      </c>
      <c r="R270" s="199">
        <f>Q270*H270</f>
        <v>0</v>
      </c>
      <c r="S270" s="199">
        <v>0</v>
      </c>
      <c r="T270" s="200">
        <f>S270*H270</f>
        <v>0</v>
      </c>
      <c r="U270" s="33"/>
      <c r="V270" s="33"/>
      <c r="W270" s="33"/>
      <c r="X270" s="33"/>
      <c r="Y270" s="33"/>
      <c r="Z270" s="33"/>
      <c r="AA270" s="33"/>
      <c r="AB270" s="33"/>
      <c r="AC270" s="33"/>
      <c r="AD270" s="33"/>
      <c r="AE270" s="33"/>
      <c r="AR270" s="201" t="s">
        <v>141</v>
      </c>
      <c r="AT270" s="201" t="s">
        <v>136</v>
      </c>
      <c r="AU270" s="201" t="s">
        <v>85</v>
      </c>
      <c r="AY270" s="16" t="s">
        <v>133</v>
      </c>
      <c r="BE270" s="202">
        <f>IF(N270="základní",J270,0)</f>
        <v>0</v>
      </c>
      <c r="BF270" s="202">
        <f>IF(N270="snížená",J270,0)</f>
        <v>0</v>
      </c>
      <c r="BG270" s="202">
        <f>IF(N270="zákl. přenesená",J270,0)</f>
        <v>0</v>
      </c>
      <c r="BH270" s="202">
        <f>IF(N270="sníž. přenesená",J270,0)</f>
        <v>0</v>
      </c>
      <c r="BI270" s="202">
        <f>IF(N270="nulová",J270,0)</f>
        <v>0</v>
      </c>
      <c r="BJ270" s="16" t="s">
        <v>83</v>
      </c>
      <c r="BK270" s="202">
        <f>ROUND(I270*H270,2)</f>
        <v>0</v>
      </c>
      <c r="BL270" s="16" t="s">
        <v>141</v>
      </c>
      <c r="BM270" s="201" t="s">
        <v>1086</v>
      </c>
    </row>
    <row r="271" spans="1:65" s="2" customFormat="1" ht="19.5">
      <c r="A271" s="33"/>
      <c r="B271" s="34"/>
      <c r="C271" s="35"/>
      <c r="D271" s="203" t="s">
        <v>143</v>
      </c>
      <c r="E271" s="35"/>
      <c r="F271" s="204" t="s">
        <v>1087</v>
      </c>
      <c r="G271" s="35"/>
      <c r="H271" s="35"/>
      <c r="I271" s="205"/>
      <c r="J271" s="35"/>
      <c r="K271" s="35"/>
      <c r="L271" s="38"/>
      <c r="M271" s="206"/>
      <c r="N271" s="207"/>
      <c r="O271" s="70"/>
      <c r="P271" s="70"/>
      <c r="Q271" s="70"/>
      <c r="R271" s="70"/>
      <c r="S271" s="70"/>
      <c r="T271" s="71"/>
      <c r="U271" s="33"/>
      <c r="V271" s="33"/>
      <c r="W271" s="33"/>
      <c r="X271" s="33"/>
      <c r="Y271" s="33"/>
      <c r="Z271" s="33"/>
      <c r="AA271" s="33"/>
      <c r="AB271" s="33"/>
      <c r="AC271" s="33"/>
      <c r="AD271" s="33"/>
      <c r="AE271" s="33"/>
      <c r="AT271" s="16" t="s">
        <v>143</v>
      </c>
      <c r="AU271" s="16" t="s">
        <v>85</v>
      </c>
    </row>
    <row r="272" spans="1:65" s="13" customFormat="1" ht="11.25">
      <c r="B272" s="209"/>
      <c r="C272" s="210"/>
      <c r="D272" s="203" t="s">
        <v>173</v>
      </c>
      <c r="E272" s="211" t="s">
        <v>1</v>
      </c>
      <c r="F272" s="212" t="s">
        <v>1088</v>
      </c>
      <c r="G272" s="210"/>
      <c r="H272" s="213">
        <v>1</v>
      </c>
      <c r="I272" s="214"/>
      <c r="J272" s="210"/>
      <c r="K272" s="210"/>
      <c r="L272" s="215"/>
      <c r="M272" s="216"/>
      <c r="N272" s="217"/>
      <c r="O272" s="217"/>
      <c r="P272" s="217"/>
      <c r="Q272" s="217"/>
      <c r="R272" s="217"/>
      <c r="S272" s="217"/>
      <c r="T272" s="218"/>
      <c r="AT272" s="219" t="s">
        <v>173</v>
      </c>
      <c r="AU272" s="219" t="s">
        <v>85</v>
      </c>
      <c r="AV272" s="13" t="s">
        <v>85</v>
      </c>
      <c r="AW272" s="13" t="s">
        <v>34</v>
      </c>
      <c r="AX272" s="13" t="s">
        <v>77</v>
      </c>
      <c r="AY272" s="219" t="s">
        <v>133</v>
      </c>
    </row>
    <row r="273" spans="1:65" s="13" customFormat="1" ht="11.25">
      <c r="B273" s="209"/>
      <c r="C273" s="210"/>
      <c r="D273" s="203" t="s">
        <v>173</v>
      </c>
      <c r="E273" s="211" t="s">
        <v>1</v>
      </c>
      <c r="F273" s="212" t="s">
        <v>1089</v>
      </c>
      <c r="G273" s="210"/>
      <c r="H273" s="213">
        <v>1</v>
      </c>
      <c r="I273" s="214"/>
      <c r="J273" s="210"/>
      <c r="K273" s="210"/>
      <c r="L273" s="215"/>
      <c r="M273" s="216"/>
      <c r="N273" s="217"/>
      <c r="O273" s="217"/>
      <c r="P273" s="217"/>
      <c r="Q273" s="217"/>
      <c r="R273" s="217"/>
      <c r="S273" s="217"/>
      <c r="T273" s="218"/>
      <c r="AT273" s="219" t="s">
        <v>173</v>
      </c>
      <c r="AU273" s="219" t="s">
        <v>85</v>
      </c>
      <c r="AV273" s="13" t="s">
        <v>85</v>
      </c>
      <c r="AW273" s="13" t="s">
        <v>34</v>
      </c>
      <c r="AX273" s="13" t="s">
        <v>77</v>
      </c>
      <c r="AY273" s="219" t="s">
        <v>133</v>
      </c>
    </row>
    <row r="274" spans="1:65" s="13" customFormat="1" ht="11.25">
      <c r="B274" s="209"/>
      <c r="C274" s="210"/>
      <c r="D274" s="203" t="s">
        <v>173</v>
      </c>
      <c r="E274" s="211" t="s">
        <v>1</v>
      </c>
      <c r="F274" s="212" t="s">
        <v>1090</v>
      </c>
      <c r="G274" s="210"/>
      <c r="H274" s="213">
        <v>1</v>
      </c>
      <c r="I274" s="214"/>
      <c r="J274" s="210"/>
      <c r="K274" s="210"/>
      <c r="L274" s="215"/>
      <c r="M274" s="216"/>
      <c r="N274" s="217"/>
      <c r="O274" s="217"/>
      <c r="P274" s="217"/>
      <c r="Q274" s="217"/>
      <c r="R274" s="217"/>
      <c r="S274" s="217"/>
      <c r="T274" s="218"/>
      <c r="AT274" s="219" t="s">
        <v>173</v>
      </c>
      <c r="AU274" s="219" t="s">
        <v>85</v>
      </c>
      <c r="AV274" s="13" t="s">
        <v>85</v>
      </c>
      <c r="AW274" s="13" t="s">
        <v>34</v>
      </c>
      <c r="AX274" s="13" t="s">
        <v>77</v>
      </c>
      <c r="AY274" s="219" t="s">
        <v>133</v>
      </c>
    </row>
    <row r="275" spans="1:65" s="14" customFormat="1" ht="11.25">
      <c r="B275" s="220"/>
      <c r="C275" s="221"/>
      <c r="D275" s="203" t="s">
        <v>173</v>
      </c>
      <c r="E275" s="222" t="s">
        <v>1</v>
      </c>
      <c r="F275" s="223" t="s">
        <v>176</v>
      </c>
      <c r="G275" s="221"/>
      <c r="H275" s="224">
        <v>3</v>
      </c>
      <c r="I275" s="225"/>
      <c r="J275" s="221"/>
      <c r="K275" s="221"/>
      <c r="L275" s="226"/>
      <c r="M275" s="227"/>
      <c r="N275" s="228"/>
      <c r="O275" s="228"/>
      <c r="P275" s="228"/>
      <c r="Q275" s="228"/>
      <c r="R275" s="228"/>
      <c r="S275" s="228"/>
      <c r="T275" s="229"/>
      <c r="AT275" s="230" t="s">
        <v>173</v>
      </c>
      <c r="AU275" s="230" t="s">
        <v>85</v>
      </c>
      <c r="AV275" s="14" t="s">
        <v>141</v>
      </c>
      <c r="AW275" s="14" t="s">
        <v>34</v>
      </c>
      <c r="AX275" s="14" t="s">
        <v>83</v>
      </c>
      <c r="AY275" s="230" t="s">
        <v>133</v>
      </c>
    </row>
    <row r="276" spans="1:65" s="2" customFormat="1" ht="24">
      <c r="A276" s="33"/>
      <c r="B276" s="34"/>
      <c r="C276" s="190" t="s">
        <v>344</v>
      </c>
      <c r="D276" s="190" t="s">
        <v>136</v>
      </c>
      <c r="E276" s="191" t="s">
        <v>1091</v>
      </c>
      <c r="F276" s="192" t="s">
        <v>1092</v>
      </c>
      <c r="G276" s="193" t="s">
        <v>147</v>
      </c>
      <c r="H276" s="194">
        <v>9</v>
      </c>
      <c r="I276" s="195"/>
      <c r="J276" s="196">
        <f>ROUND(I276*H276,2)</f>
        <v>0</v>
      </c>
      <c r="K276" s="192" t="s">
        <v>140</v>
      </c>
      <c r="L276" s="38"/>
      <c r="M276" s="197" t="s">
        <v>1</v>
      </c>
      <c r="N276" s="198" t="s">
        <v>42</v>
      </c>
      <c r="O276" s="70"/>
      <c r="P276" s="199">
        <f>O276*H276</f>
        <v>0</v>
      </c>
      <c r="Q276" s="199">
        <v>0</v>
      </c>
      <c r="R276" s="199">
        <f>Q276*H276</f>
        <v>0</v>
      </c>
      <c r="S276" s="199">
        <v>0</v>
      </c>
      <c r="T276" s="200">
        <f>S276*H276</f>
        <v>0</v>
      </c>
      <c r="U276" s="33"/>
      <c r="V276" s="33"/>
      <c r="W276" s="33"/>
      <c r="X276" s="33"/>
      <c r="Y276" s="33"/>
      <c r="Z276" s="33"/>
      <c r="AA276" s="33"/>
      <c r="AB276" s="33"/>
      <c r="AC276" s="33"/>
      <c r="AD276" s="33"/>
      <c r="AE276" s="33"/>
      <c r="AR276" s="201" t="s">
        <v>141</v>
      </c>
      <c r="AT276" s="201" t="s">
        <v>136</v>
      </c>
      <c r="AU276" s="201" t="s">
        <v>85</v>
      </c>
      <c r="AY276" s="16" t="s">
        <v>133</v>
      </c>
      <c r="BE276" s="202">
        <f>IF(N276="základní",J276,0)</f>
        <v>0</v>
      </c>
      <c r="BF276" s="202">
        <f>IF(N276="snížená",J276,0)</f>
        <v>0</v>
      </c>
      <c r="BG276" s="202">
        <f>IF(N276="zákl. přenesená",J276,0)</f>
        <v>0</v>
      </c>
      <c r="BH276" s="202">
        <f>IF(N276="sníž. přenesená",J276,0)</f>
        <v>0</v>
      </c>
      <c r="BI276" s="202">
        <f>IF(N276="nulová",J276,0)</f>
        <v>0</v>
      </c>
      <c r="BJ276" s="16" t="s">
        <v>83</v>
      </c>
      <c r="BK276" s="202">
        <f>ROUND(I276*H276,2)</f>
        <v>0</v>
      </c>
      <c r="BL276" s="16" t="s">
        <v>141</v>
      </c>
      <c r="BM276" s="201" t="s">
        <v>1093</v>
      </c>
    </row>
    <row r="277" spans="1:65" s="2" customFormat="1" ht="19.5">
      <c r="A277" s="33"/>
      <c r="B277" s="34"/>
      <c r="C277" s="35"/>
      <c r="D277" s="203" t="s">
        <v>143</v>
      </c>
      <c r="E277" s="35"/>
      <c r="F277" s="204" t="s">
        <v>1094</v>
      </c>
      <c r="G277" s="35"/>
      <c r="H277" s="35"/>
      <c r="I277" s="205"/>
      <c r="J277" s="35"/>
      <c r="K277" s="35"/>
      <c r="L277" s="38"/>
      <c r="M277" s="206"/>
      <c r="N277" s="207"/>
      <c r="O277" s="70"/>
      <c r="P277" s="70"/>
      <c r="Q277" s="70"/>
      <c r="R277" s="70"/>
      <c r="S277" s="70"/>
      <c r="T277" s="71"/>
      <c r="U277" s="33"/>
      <c r="V277" s="33"/>
      <c r="W277" s="33"/>
      <c r="X277" s="33"/>
      <c r="Y277" s="33"/>
      <c r="Z277" s="33"/>
      <c r="AA277" s="33"/>
      <c r="AB277" s="33"/>
      <c r="AC277" s="33"/>
      <c r="AD277" s="33"/>
      <c r="AE277" s="33"/>
      <c r="AT277" s="16" t="s">
        <v>143</v>
      </c>
      <c r="AU277" s="16" t="s">
        <v>85</v>
      </c>
    </row>
    <row r="278" spans="1:65" s="13" customFormat="1" ht="11.25">
      <c r="B278" s="209"/>
      <c r="C278" s="210"/>
      <c r="D278" s="203" t="s">
        <v>173</v>
      </c>
      <c r="E278" s="211" t="s">
        <v>1</v>
      </c>
      <c r="F278" s="212" t="s">
        <v>966</v>
      </c>
      <c r="G278" s="210"/>
      <c r="H278" s="213">
        <v>2</v>
      </c>
      <c r="I278" s="214"/>
      <c r="J278" s="210"/>
      <c r="K278" s="210"/>
      <c r="L278" s="215"/>
      <c r="M278" s="216"/>
      <c r="N278" s="217"/>
      <c r="O278" s="217"/>
      <c r="P278" s="217"/>
      <c r="Q278" s="217"/>
      <c r="R278" s="217"/>
      <c r="S278" s="217"/>
      <c r="T278" s="218"/>
      <c r="AT278" s="219" t="s">
        <v>173</v>
      </c>
      <c r="AU278" s="219" t="s">
        <v>85</v>
      </c>
      <c r="AV278" s="13" t="s">
        <v>85</v>
      </c>
      <c r="AW278" s="13" t="s">
        <v>34</v>
      </c>
      <c r="AX278" s="13" t="s">
        <v>77</v>
      </c>
      <c r="AY278" s="219" t="s">
        <v>133</v>
      </c>
    </row>
    <row r="279" spans="1:65" s="13" customFormat="1" ht="11.25">
      <c r="B279" s="209"/>
      <c r="C279" s="210"/>
      <c r="D279" s="203" t="s">
        <v>173</v>
      </c>
      <c r="E279" s="211" t="s">
        <v>1</v>
      </c>
      <c r="F279" s="212" t="s">
        <v>1095</v>
      </c>
      <c r="G279" s="210"/>
      <c r="H279" s="213">
        <v>1</v>
      </c>
      <c r="I279" s="214"/>
      <c r="J279" s="210"/>
      <c r="K279" s="210"/>
      <c r="L279" s="215"/>
      <c r="M279" s="216"/>
      <c r="N279" s="217"/>
      <c r="O279" s="217"/>
      <c r="P279" s="217"/>
      <c r="Q279" s="217"/>
      <c r="R279" s="217"/>
      <c r="S279" s="217"/>
      <c r="T279" s="218"/>
      <c r="AT279" s="219" t="s">
        <v>173</v>
      </c>
      <c r="AU279" s="219" t="s">
        <v>85</v>
      </c>
      <c r="AV279" s="13" t="s">
        <v>85</v>
      </c>
      <c r="AW279" s="13" t="s">
        <v>34</v>
      </c>
      <c r="AX279" s="13" t="s">
        <v>77</v>
      </c>
      <c r="AY279" s="219" t="s">
        <v>133</v>
      </c>
    </row>
    <row r="280" spans="1:65" s="13" customFormat="1" ht="11.25">
      <c r="B280" s="209"/>
      <c r="C280" s="210"/>
      <c r="D280" s="203" t="s">
        <v>173</v>
      </c>
      <c r="E280" s="211" t="s">
        <v>1</v>
      </c>
      <c r="F280" s="212" t="s">
        <v>984</v>
      </c>
      <c r="G280" s="210"/>
      <c r="H280" s="213">
        <v>1</v>
      </c>
      <c r="I280" s="214"/>
      <c r="J280" s="210"/>
      <c r="K280" s="210"/>
      <c r="L280" s="215"/>
      <c r="M280" s="216"/>
      <c r="N280" s="217"/>
      <c r="O280" s="217"/>
      <c r="P280" s="217"/>
      <c r="Q280" s="217"/>
      <c r="R280" s="217"/>
      <c r="S280" s="217"/>
      <c r="T280" s="218"/>
      <c r="AT280" s="219" t="s">
        <v>173</v>
      </c>
      <c r="AU280" s="219" t="s">
        <v>85</v>
      </c>
      <c r="AV280" s="13" t="s">
        <v>85</v>
      </c>
      <c r="AW280" s="13" t="s">
        <v>34</v>
      </c>
      <c r="AX280" s="13" t="s">
        <v>77</v>
      </c>
      <c r="AY280" s="219" t="s">
        <v>133</v>
      </c>
    </row>
    <row r="281" spans="1:65" s="13" customFormat="1" ht="11.25">
      <c r="B281" s="209"/>
      <c r="C281" s="210"/>
      <c r="D281" s="203" t="s">
        <v>173</v>
      </c>
      <c r="E281" s="211" t="s">
        <v>1</v>
      </c>
      <c r="F281" s="212" t="s">
        <v>1096</v>
      </c>
      <c r="G281" s="210"/>
      <c r="H281" s="213">
        <v>5</v>
      </c>
      <c r="I281" s="214"/>
      <c r="J281" s="210"/>
      <c r="K281" s="210"/>
      <c r="L281" s="215"/>
      <c r="M281" s="216"/>
      <c r="N281" s="217"/>
      <c r="O281" s="217"/>
      <c r="P281" s="217"/>
      <c r="Q281" s="217"/>
      <c r="R281" s="217"/>
      <c r="S281" s="217"/>
      <c r="T281" s="218"/>
      <c r="AT281" s="219" t="s">
        <v>173</v>
      </c>
      <c r="AU281" s="219" t="s">
        <v>85</v>
      </c>
      <c r="AV281" s="13" t="s">
        <v>85</v>
      </c>
      <c r="AW281" s="13" t="s">
        <v>34</v>
      </c>
      <c r="AX281" s="13" t="s">
        <v>77</v>
      </c>
      <c r="AY281" s="219" t="s">
        <v>133</v>
      </c>
    </row>
    <row r="282" spans="1:65" s="14" customFormat="1" ht="11.25">
      <c r="B282" s="220"/>
      <c r="C282" s="221"/>
      <c r="D282" s="203" t="s">
        <v>173</v>
      </c>
      <c r="E282" s="222" t="s">
        <v>1</v>
      </c>
      <c r="F282" s="223" t="s">
        <v>176</v>
      </c>
      <c r="G282" s="221"/>
      <c r="H282" s="224">
        <v>9</v>
      </c>
      <c r="I282" s="225"/>
      <c r="J282" s="221"/>
      <c r="K282" s="221"/>
      <c r="L282" s="226"/>
      <c r="M282" s="227"/>
      <c r="N282" s="228"/>
      <c r="O282" s="228"/>
      <c r="P282" s="228"/>
      <c r="Q282" s="228"/>
      <c r="R282" s="228"/>
      <c r="S282" s="228"/>
      <c r="T282" s="229"/>
      <c r="AT282" s="230" t="s">
        <v>173</v>
      </c>
      <c r="AU282" s="230" t="s">
        <v>85</v>
      </c>
      <c r="AV282" s="14" t="s">
        <v>141</v>
      </c>
      <c r="AW282" s="14" t="s">
        <v>34</v>
      </c>
      <c r="AX282" s="14" t="s">
        <v>83</v>
      </c>
      <c r="AY282" s="230" t="s">
        <v>133</v>
      </c>
    </row>
    <row r="283" spans="1:65" s="2" customFormat="1" ht="24">
      <c r="A283" s="33"/>
      <c r="B283" s="34"/>
      <c r="C283" s="190" t="s">
        <v>350</v>
      </c>
      <c r="D283" s="190" t="s">
        <v>136</v>
      </c>
      <c r="E283" s="191" t="s">
        <v>1097</v>
      </c>
      <c r="F283" s="192" t="s">
        <v>1098</v>
      </c>
      <c r="G283" s="193" t="s">
        <v>147</v>
      </c>
      <c r="H283" s="194">
        <v>3</v>
      </c>
      <c r="I283" s="195"/>
      <c r="J283" s="196">
        <f>ROUND(I283*H283,2)</f>
        <v>0</v>
      </c>
      <c r="K283" s="192" t="s">
        <v>140</v>
      </c>
      <c r="L283" s="38"/>
      <c r="M283" s="197" t="s">
        <v>1</v>
      </c>
      <c r="N283" s="198" t="s">
        <v>42</v>
      </c>
      <c r="O283" s="70"/>
      <c r="P283" s="199">
        <f>O283*H283</f>
        <v>0</v>
      </c>
      <c r="Q283" s="199">
        <v>0</v>
      </c>
      <c r="R283" s="199">
        <f>Q283*H283</f>
        <v>0</v>
      </c>
      <c r="S283" s="199">
        <v>0</v>
      </c>
      <c r="T283" s="200">
        <f>S283*H283</f>
        <v>0</v>
      </c>
      <c r="U283" s="33"/>
      <c r="V283" s="33"/>
      <c r="W283" s="33"/>
      <c r="X283" s="33"/>
      <c r="Y283" s="33"/>
      <c r="Z283" s="33"/>
      <c r="AA283" s="33"/>
      <c r="AB283" s="33"/>
      <c r="AC283" s="33"/>
      <c r="AD283" s="33"/>
      <c r="AE283" s="33"/>
      <c r="AR283" s="201" t="s">
        <v>141</v>
      </c>
      <c r="AT283" s="201" t="s">
        <v>136</v>
      </c>
      <c r="AU283" s="201" t="s">
        <v>85</v>
      </c>
      <c r="AY283" s="16" t="s">
        <v>133</v>
      </c>
      <c r="BE283" s="202">
        <f>IF(N283="základní",J283,0)</f>
        <v>0</v>
      </c>
      <c r="BF283" s="202">
        <f>IF(N283="snížená",J283,0)</f>
        <v>0</v>
      </c>
      <c r="BG283" s="202">
        <f>IF(N283="zákl. přenesená",J283,0)</f>
        <v>0</v>
      </c>
      <c r="BH283" s="202">
        <f>IF(N283="sníž. přenesená",J283,0)</f>
        <v>0</v>
      </c>
      <c r="BI283" s="202">
        <f>IF(N283="nulová",J283,0)</f>
        <v>0</v>
      </c>
      <c r="BJ283" s="16" t="s">
        <v>83</v>
      </c>
      <c r="BK283" s="202">
        <f>ROUND(I283*H283,2)</f>
        <v>0</v>
      </c>
      <c r="BL283" s="16" t="s">
        <v>141</v>
      </c>
      <c r="BM283" s="201" t="s">
        <v>1099</v>
      </c>
    </row>
    <row r="284" spans="1:65" s="2" customFormat="1" ht="19.5">
      <c r="A284" s="33"/>
      <c r="B284" s="34"/>
      <c r="C284" s="35"/>
      <c r="D284" s="203" t="s">
        <v>143</v>
      </c>
      <c r="E284" s="35"/>
      <c r="F284" s="204" t="s">
        <v>1100</v>
      </c>
      <c r="G284" s="35"/>
      <c r="H284" s="35"/>
      <c r="I284" s="205"/>
      <c r="J284" s="35"/>
      <c r="K284" s="35"/>
      <c r="L284" s="38"/>
      <c r="M284" s="206"/>
      <c r="N284" s="207"/>
      <c r="O284" s="70"/>
      <c r="P284" s="70"/>
      <c r="Q284" s="70"/>
      <c r="R284" s="70"/>
      <c r="S284" s="70"/>
      <c r="T284" s="71"/>
      <c r="U284" s="33"/>
      <c r="V284" s="33"/>
      <c r="W284" s="33"/>
      <c r="X284" s="33"/>
      <c r="Y284" s="33"/>
      <c r="Z284" s="33"/>
      <c r="AA284" s="33"/>
      <c r="AB284" s="33"/>
      <c r="AC284" s="33"/>
      <c r="AD284" s="33"/>
      <c r="AE284" s="33"/>
      <c r="AT284" s="16" t="s">
        <v>143</v>
      </c>
      <c r="AU284" s="16" t="s">
        <v>85</v>
      </c>
    </row>
    <row r="285" spans="1:65" s="13" customFormat="1" ht="11.25">
      <c r="B285" s="209"/>
      <c r="C285" s="210"/>
      <c r="D285" s="203" t="s">
        <v>173</v>
      </c>
      <c r="E285" s="211" t="s">
        <v>1</v>
      </c>
      <c r="F285" s="212" t="s">
        <v>961</v>
      </c>
      <c r="G285" s="210"/>
      <c r="H285" s="213">
        <v>1</v>
      </c>
      <c r="I285" s="214"/>
      <c r="J285" s="210"/>
      <c r="K285" s="210"/>
      <c r="L285" s="215"/>
      <c r="M285" s="216"/>
      <c r="N285" s="217"/>
      <c r="O285" s="217"/>
      <c r="P285" s="217"/>
      <c r="Q285" s="217"/>
      <c r="R285" s="217"/>
      <c r="S285" s="217"/>
      <c r="T285" s="218"/>
      <c r="AT285" s="219" t="s">
        <v>173</v>
      </c>
      <c r="AU285" s="219" t="s">
        <v>85</v>
      </c>
      <c r="AV285" s="13" t="s">
        <v>85</v>
      </c>
      <c r="AW285" s="13" t="s">
        <v>34</v>
      </c>
      <c r="AX285" s="13" t="s">
        <v>77</v>
      </c>
      <c r="AY285" s="219" t="s">
        <v>133</v>
      </c>
    </row>
    <row r="286" spans="1:65" s="13" customFormat="1" ht="11.25">
      <c r="B286" s="209"/>
      <c r="C286" s="210"/>
      <c r="D286" s="203" t="s">
        <v>173</v>
      </c>
      <c r="E286" s="211" t="s">
        <v>1</v>
      </c>
      <c r="F286" s="212" t="s">
        <v>1073</v>
      </c>
      <c r="G286" s="210"/>
      <c r="H286" s="213">
        <v>1</v>
      </c>
      <c r="I286" s="214"/>
      <c r="J286" s="210"/>
      <c r="K286" s="210"/>
      <c r="L286" s="215"/>
      <c r="M286" s="216"/>
      <c r="N286" s="217"/>
      <c r="O286" s="217"/>
      <c r="P286" s="217"/>
      <c r="Q286" s="217"/>
      <c r="R286" s="217"/>
      <c r="S286" s="217"/>
      <c r="T286" s="218"/>
      <c r="AT286" s="219" t="s">
        <v>173</v>
      </c>
      <c r="AU286" s="219" t="s">
        <v>85</v>
      </c>
      <c r="AV286" s="13" t="s">
        <v>85</v>
      </c>
      <c r="AW286" s="13" t="s">
        <v>34</v>
      </c>
      <c r="AX286" s="13" t="s">
        <v>77</v>
      </c>
      <c r="AY286" s="219" t="s">
        <v>133</v>
      </c>
    </row>
    <row r="287" spans="1:65" s="13" customFormat="1" ht="11.25">
      <c r="B287" s="209"/>
      <c r="C287" s="210"/>
      <c r="D287" s="203" t="s">
        <v>173</v>
      </c>
      <c r="E287" s="211" t="s">
        <v>1</v>
      </c>
      <c r="F287" s="212" t="s">
        <v>1101</v>
      </c>
      <c r="G287" s="210"/>
      <c r="H287" s="213">
        <v>1</v>
      </c>
      <c r="I287" s="214"/>
      <c r="J287" s="210"/>
      <c r="K287" s="210"/>
      <c r="L287" s="215"/>
      <c r="M287" s="216"/>
      <c r="N287" s="217"/>
      <c r="O287" s="217"/>
      <c r="P287" s="217"/>
      <c r="Q287" s="217"/>
      <c r="R287" s="217"/>
      <c r="S287" s="217"/>
      <c r="T287" s="218"/>
      <c r="AT287" s="219" t="s">
        <v>173</v>
      </c>
      <c r="AU287" s="219" t="s">
        <v>85</v>
      </c>
      <c r="AV287" s="13" t="s">
        <v>85</v>
      </c>
      <c r="AW287" s="13" t="s">
        <v>34</v>
      </c>
      <c r="AX287" s="13" t="s">
        <v>77</v>
      </c>
      <c r="AY287" s="219" t="s">
        <v>133</v>
      </c>
    </row>
    <row r="288" spans="1:65" s="14" customFormat="1" ht="11.25">
      <c r="B288" s="220"/>
      <c r="C288" s="221"/>
      <c r="D288" s="203" t="s">
        <v>173</v>
      </c>
      <c r="E288" s="222" t="s">
        <v>1</v>
      </c>
      <c r="F288" s="223" t="s">
        <v>176</v>
      </c>
      <c r="G288" s="221"/>
      <c r="H288" s="224">
        <v>3</v>
      </c>
      <c r="I288" s="225"/>
      <c r="J288" s="221"/>
      <c r="K288" s="221"/>
      <c r="L288" s="226"/>
      <c r="M288" s="227"/>
      <c r="N288" s="228"/>
      <c r="O288" s="228"/>
      <c r="P288" s="228"/>
      <c r="Q288" s="228"/>
      <c r="R288" s="228"/>
      <c r="S288" s="228"/>
      <c r="T288" s="229"/>
      <c r="AT288" s="230" t="s">
        <v>173</v>
      </c>
      <c r="AU288" s="230" t="s">
        <v>85</v>
      </c>
      <c r="AV288" s="14" t="s">
        <v>141</v>
      </c>
      <c r="AW288" s="14" t="s">
        <v>34</v>
      </c>
      <c r="AX288" s="14" t="s">
        <v>83</v>
      </c>
      <c r="AY288" s="230" t="s">
        <v>133</v>
      </c>
    </row>
    <row r="289" spans="1:65" s="2" customFormat="1" ht="24">
      <c r="A289" s="33"/>
      <c r="B289" s="34"/>
      <c r="C289" s="190" t="s">
        <v>356</v>
      </c>
      <c r="D289" s="190" t="s">
        <v>136</v>
      </c>
      <c r="E289" s="191" t="s">
        <v>1102</v>
      </c>
      <c r="F289" s="192" t="s">
        <v>1103</v>
      </c>
      <c r="G289" s="193" t="s">
        <v>147</v>
      </c>
      <c r="H289" s="194">
        <v>12</v>
      </c>
      <c r="I289" s="195"/>
      <c r="J289" s="196">
        <f>ROUND(I289*H289,2)</f>
        <v>0</v>
      </c>
      <c r="K289" s="192" t="s">
        <v>140</v>
      </c>
      <c r="L289" s="38"/>
      <c r="M289" s="197" t="s">
        <v>1</v>
      </c>
      <c r="N289" s="198" t="s">
        <v>42</v>
      </c>
      <c r="O289" s="70"/>
      <c r="P289" s="199">
        <f>O289*H289</f>
        <v>0</v>
      </c>
      <c r="Q289" s="199">
        <v>0</v>
      </c>
      <c r="R289" s="199">
        <f>Q289*H289</f>
        <v>0</v>
      </c>
      <c r="S289" s="199">
        <v>0</v>
      </c>
      <c r="T289" s="200">
        <f>S289*H289</f>
        <v>0</v>
      </c>
      <c r="U289" s="33"/>
      <c r="V289" s="33"/>
      <c r="W289" s="33"/>
      <c r="X289" s="33"/>
      <c r="Y289" s="33"/>
      <c r="Z289" s="33"/>
      <c r="AA289" s="33"/>
      <c r="AB289" s="33"/>
      <c r="AC289" s="33"/>
      <c r="AD289" s="33"/>
      <c r="AE289" s="33"/>
      <c r="AR289" s="201" t="s">
        <v>141</v>
      </c>
      <c r="AT289" s="201" t="s">
        <v>136</v>
      </c>
      <c r="AU289" s="201" t="s">
        <v>85</v>
      </c>
      <c r="AY289" s="16" t="s">
        <v>133</v>
      </c>
      <c r="BE289" s="202">
        <f>IF(N289="základní",J289,0)</f>
        <v>0</v>
      </c>
      <c r="BF289" s="202">
        <f>IF(N289="snížená",J289,0)</f>
        <v>0</v>
      </c>
      <c r="BG289" s="202">
        <f>IF(N289="zákl. přenesená",J289,0)</f>
        <v>0</v>
      </c>
      <c r="BH289" s="202">
        <f>IF(N289="sníž. přenesená",J289,0)</f>
        <v>0</v>
      </c>
      <c r="BI289" s="202">
        <f>IF(N289="nulová",J289,0)</f>
        <v>0</v>
      </c>
      <c r="BJ289" s="16" t="s">
        <v>83</v>
      </c>
      <c r="BK289" s="202">
        <f>ROUND(I289*H289,2)</f>
        <v>0</v>
      </c>
      <c r="BL289" s="16" t="s">
        <v>141</v>
      </c>
      <c r="BM289" s="201" t="s">
        <v>1104</v>
      </c>
    </row>
    <row r="290" spans="1:65" s="2" customFormat="1" ht="19.5">
      <c r="A290" s="33"/>
      <c r="B290" s="34"/>
      <c r="C290" s="35"/>
      <c r="D290" s="203" t="s">
        <v>143</v>
      </c>
      <c r="E290" s="35"/>
      <c r="F290" s="204" t="s">
        <v>1105</v>
      </c>
      <c r="G290" s="35"/>
      <c r="H290" s="35"/>
      <c r="I290" s="205"/>
      <c r="J290" s="35"/>
      <c r="K290" s="35"/>
      <c r="L290" s="38"/>
      <c r="M290" s="206"/>
      <c r="N290" s="207"/>
      <c r="O290" s="70"/>
      <c r="P290" s="70"/>
      <c r="Q290" s="70"/>
      <c r="R290" s="70"/>
      <c r="S290" s="70"/>
      <c r="T290" s="71"/>
      <c r="U290" s="33"/>
      <c r="V290" s="33"/>
      <c r="W290" s="33"/>
      <c r="X290" s="33"/>
      <c r="Y290" s="33"/>
      <c r="Z290" s="33"/>
      <c r="AA290" s="33"/>
      <c r="AB290" s="33"/>
      <c r="AC290" s="33"/>
      <c r="AD290" s="33"/>
      <c r="AE290" s="33"/>
      <c r="AT290" s="16" t="s">
        <v>143</v>
      </c>
      <c r="AU290" s="16" t="s">
        <v>85</v>
      </c>
    </row>
    <row r="291" spans="1:65" s="13" customFormat="1" ht="11.25">
      <c r="B291" s="209"/>
      <c r="C291" s="210"/>
      <c r="D291" s="203" t="s">
        <v>173</v>
      </c>
      <c r="E291" s="211" t="s">
        <v>1</v>
      </c>
      <c r="F291" s="212" t="s">
        <v>961</v>
      </c>
      <c r="G291" s="210"/>
      <c r="H291" s="213">
        <v>1</v>
      </c>
      <c r="I291" s="214"/>
      <c r="J291" s="210"/>
      <c r="K291" s="210"/>
      <c r="L291" s="215"/>
      <c r="M291" s="216"/>
      <c r="N291" s="217"/>
      <c r="O291" s="217"/>
      <c r="P291" s="217"/>
      <c r="Q291" s="217"/>
      <c r="R291" s="217"/>
      <c r="S291" s="217"/>
      <c r="T291" s="218"/>
      <c r="AT291" s="219" t="s">
        <v>173</v>
      </c>
      <c r="AU291" s="219" t="s">
        <v>85</v>
      </c>
      <c r="AV291" s="13" t="s">
        <v>85</v>
      </c>
      <c r="AW291" s="13" t="s">
        <v>34</v>
      </c>
      <c r="AX291" s="13" t="s">
        <v>77</v>
      </c>
      <c r="AY291" s="219" t="s">
        <v>133</v>
      </c>
    </row>
    <row r="292" spans="1:65" s="13" customFormat="1" ht="11.25">
      <c r="B292" s="209"/>
      <c r="C292" s="210"/>
      <c r="D292" s="203" t="s">
        <v>173</v>
      </c>
      <c r="E292" s="211" t="s">
        <v>1</v>
      </c>
      <c r="F292" s="212" t="s">
        <v>1106</v>
      </c>
      <c r="G292" s="210"/>
      <c r="H292" s="213">
        <v>1</v>
      </c>
      <c r="I292" s="214"/>
      <c r="J292" s="210"/>
      <c r="K292" s="210"/>
      <c r="L292" s="215"/>
      <c r="M292" s="216"/>
      <c r="N292" s="217"/>
      <c r="O292" s="217"/>
      <c r="P292" s="217"/>
      <c r="Q292" s="217"/>
      <c r="R292" s="217"/>
      <c r="S292" s="217"/>
      <c r="T292" s="218"/>
      <c r="AT292" s="219" t="s">
        <v>173</v>
      </c>
      <c r="AU292" s="219" t="s">
        <v>85</v>
      </c>
      <c r="AV292" s="13" t="s">
        <v>85</v>
      </c>
      <c r="AW292" s="13" t="s">
        <v>34</v>
      </c>
      <c r="AX292" s="13" t="s">
        <v>77</v>
      </c>
      <c r="AY292" s="219" t="s">
        <v>133</v>
      </c>
    </row>
    <row r="293" spans="1:65" s="13" customFormat="1" ht="11.25">
      <c r="B293" s="209"/>
      <c r="C293" s="210"/>
      <c r="D293" s="203" t="s">
        <v>173</v>
      </c>
      <c r="E293" s="211" t="s">
        <v>1</v>
      </c>
      <c r="F293" s="212" t="s">
        <v>1107</v>
      </c>
      <c r="G293" s="210"/>
      <c r="H293" s="213">
        <v>1</v>
      </c>
      <c r="I293" s="214"/>
      <c r="J293" s="210"/>
      <c r="K293" s="210"/>
      <c r="L293" s="215"/>
      <c r="M293" s="216"/>
      <c r="N293" s="217"/>
      <c r="O293" s="217"/>
      <c r="P293" s="217"/>
      <c r="Q293" s="217"/>
      <c r="R293" s="217"/>
      <c r="S293" s="217"/>
      <c r="T293" s="218"/>
      <c r="AT293" s="219" t="s">
        <v>173</v>
      </c>
      <c r="AU293" s="219" t="s">
        <v>85</v>
      </c>
      <c r="AV293" s="13" t="s">
        <v>85</v>
      </c>
      <c r="AW293" s="13" t="s">
        <v>34</v>
      </c>
      <c r="AX293" s="13" t="s">
        <v>77</v>
      </c>
      <c r="AY293" s="219" t="s">
        <v>133</v>
      </c>
    </row>
    <row r="294" spans="1:65" s="13" customFormat="1" ht="11.25">
      <c r="B294" s="209"/>
      <c r="C294" s="210"/>
      <c r="D294" s="203" t="s">
        <v>173</v>
      </c>
      <c r="E294" s="211" t="s">
        <v>1</v>
      </c>
      <c r="F294" s="212" t="s">
        <v>1095</v>
      </c>
      <c r="G294" s="210"/>
      <c r="H294" s="213">
        <v>1</v>
      </c>
      <c r="I294" s="214"/>
      <c r="J294" s="210"/>
      <c r="K294" s="210"/>
      <c r="L294" s="215"/>
      <c r="M294" s="216"/>
      <c r="N294" s="217"/>
      <c r="O294" s="217"/>
      <c r="P294" s="217"/>
      <c r="Q294" s="217"/>
      <c r="R294" s="217"/>
      <c r="S294" s="217"/>
      <c r="T294" s="218"/>
      <c r="AT294" s="219" t="s">
        <v>173</v>
      </c>
      <c r="AU294" s="219" t="s">
        <v>85</v>
      </c>
      <c r="AV294" s="13" t="s">
        <v>85</v>
      </c>
      <c r="AW294" s="13" t="s">
        <v>34</v>
      </c>
      <c r="AX294" s="13" t="s">
        <v>77</v>
      </c>
      <c r="AY294" s="219" t="s">
        <v>133</v>
      </c>
    </row>
    <row r="295" spans="1:65" s="13" customFormat="1" ht="11.25">
      <c r="B295" s="209"/>
      <c r="C295" s="210"/>
      <c r="D295" s="203" t="s">
        <v>173</v>
      </c>
      <c r="E295" s="211" t="s">
        <v>1</v>
      </c>
      <c r="F295" s="212" t="s">
        <v>1073</v>
      </c>
      <c r="G295" s="210"/>
      <c r="H295" s="213">
        <v>1</v>
      </c>
      <c r="I295" s="214"/>
      <c r="J295" s="210"/>
      <c r="K295" s="210"/>
      <c r="L295" s="215"/>
      <c r="M295" s="216"/>
      <c r="N295" s="217"/>
      <c r="O295" s="217"/>
      <c r="P295" s="217"/>
      <c r="Q295" s="217"/>
      <c r="R295" s="217"/>
      <c r="S295" s="217"/>
      <c r="T295" s="218"/>
      <c r="AT295" s="219" t="s">
        <v>173</v>
      </c>
      <c r="AU295" s="219" t="s">
        <v>85</v>
      </c>
      <c r="AV295" s="13" t="s">
        <v>85</v>
      </c>
      <c r="AW295" s="13" t="s">
        <v>34</v>
      </c>
      <c r="AX295" s="13" t="s">
        <v>77</v>
      </c>
      <c r="AY295" s="219" t="s">
        <v>133</v>
      </c>
    </row>
    <row r="296" spans="1:65" s="13" customFormat="1" ht="11.25">
      <c r="B296" s="209"/>
      <c r="C296" s="210"/>
      <c r="D296" s="203" t="s">
        <v>173</v>
      </c>
      <c r="E296" s="211" t="s">
        <v>1</v>
      </c>
      <c r="F296" s="212" t="s">
        <v>1101</v>
      </c>
      <c r="G296" s="210"/>
      <c r="H296" s="213">
        <v>1</v>
      </c>
      <c r="I296" s="214"/>
      <c r="J296" s="210"/>
      <c r="K296" s="210"/>
      <c r="L296" s="215"/>
      <c r="M296" s="216"/>
      <c r="N296" s="217"/>
      <c r="O296" s="217"/>
      <c r="P296" s="217"/>
      <c r="Q296" s="217"/>
      <c r="R296" s="217"/>
      <c r="S296" s="217"/>
      <c r="T296" s="218"/>
      <c r="AT296" s="219" t="s">
        <v>173</v>
      </c>
      <c r="AU296" s="219" t="s">
        <v>85</v>
      </c>
      <c r="AV296" s="13" t="s">
        <v>85</v>
      </c>
      <c r="AW296" s="13" t="s">
        <v>34</v>
      </c>
      <c r="AX296" s="13" t="s">
        <v>77</v>
      </c>
      <c r="AY296" s="219" t="s">
        <v>133</v>
      </c>
    </row>
    <row r="297" spans="1:65" s="13" customFormat="1" ht="11.25">
      <c r="B297" s="209"/>
      <c r="C297" s="210"/>
      <c r="D297" s="203" t="s">
        <v>173</v>
      </c>
      <c r="E297" s="211" t="s">
        <v>1</v>
      </c>
      <c r="F297" s="212" t="s">
        <v>984</v>
      </c>
      <c r="G297" s="210"/>
      <c r="H297" s="213">
        <v>1</v>
      </c>
      <c r="I297" s="214"/>
      <c r="J297" s="210"/>
      <c r="K297" s="210"/>
      <c r="L297" s="215"/>
      <c r="M297" s="216"/>
      <c r="N297" s="217"/>
      <c r="O297" s="217"/>
      <c r="P297" s="217"/>
      <c r="Q297" s="217"/>
      <c r="R297" s="217"/>
      <c r="S297" s="217"/>
      <c r="T297" s="218"/>
      <c r="AT297" s="219" t="s">
        <v>173</v>
      </c>
      <c r="AU297" s="219" t="s">
        <v>85</v>
      </c>
      <c r="AV297" s="13" t="s">
        <v>85</v>
      </c>
      <c r="AW297" s="13" t="s">
        <v>34</v>
      </c>
      <c r="AX297" s="13" t="s">
        <v>77</v>
      </c>
      <c r="AY297" s="219" t="s">
        <v>133</v>
      </c>
    </row>
    <row r="298" spans="1:65" s="13" customFormat="1" ht="11.25">
      <c r="B298" s="209"/>
      <c r="C298" s="210"/>
      <c r="D298" s="203" t="s">
        <v>173</v>
      </c>
      <c r="E298" s="211" t="s">
        <v>1</v>
      </c>
      <c r="F298" s="212" t="s">
        <v>1088</v>
      </c>
      <c r="G298" s="210"/>
      <c r="H298" s="213">
        <v>1</v>
      </c>
      <c r="I298" s="214"/>
      <c r="J298" s="210"/>
      <c r="K298" s="210"/>
      <c r="L298" s="215"/>
      <c r="M298" s="216"/>
      <c r="N298" s="217"/>
      <c r="O298" s="217"/>
      <c r="P298" s="217"/>
      <c r="Q298" s="217"/>
      <c r="R298" s="217"/>
      <c r="S298" s="217"/>
      <c r="T298" s="218"/>
      <c r="AT298" s="219" t="s">
        <v>173</v>
      </c>
      <c r="AU298" s="219" t="s">
        <v>85</v>
      </c>
      <c r="AV298" s="13" t="s">
        <v>85</v>
      </c>
      <c r="AW298" s="13" t="s">
        <v>34</v>
      </c>
      <c r="AX298" s="13" t="s">
        <v>77</v>
      </c>
      <c r="AY298" s="219" t="s">
        <v>133</v>
      </c>
    </row>
    <row r="299" spans="1:65" s="13" customFormat="1" ht="11.25">
      <c r="B299" s="209"/>
      <c r="C299" s="210"/>
      <c r="D299" s="203" t="s">
        <v>173</v>
      </c>
      <c r="E299" s="211" t="s">
        <v>1</v>
      </c>
      <c r="F299" s="212" t="s">
        <v>1089</v>
      </c>
      <c r="G299" s="210"/>
      <c r="H299" s="213">
        <v>1</v>
      </c>
      <c r="I299" s="214"/>
      <c r="J299" s="210"/>
      <c r="K299" s="210"/>
      <c r="L299" s="215"/>
      <c r="M299" s="216"/>
      <c r="N299" s="217"/>
      <c r="O299" s="217"/>
      <c r="P299" s="217"/>
      <c r="Q299" s="217"/>
      <c r="R299" s="217"/>
      <c r="S299" s="217"/>
      <c r="T299" s="218"/>
      <c r="AT299" s="219" t="s">
        <v>173</v>
      </c>
      <c r="AU299" s="219" t="s">
        <v>85</v>
      </c>
      <c r="AV299" s="13" t="s">
        <v>85</v>
      </c>
      <c r="AW299" s="13" t="s">
        <v>34</v>
      </c>
      <c r="AX299" s="13" t="s">
        <v>77</v>
      </c>
      <c r="AY299" s="219" t="s">
        <v>133</v>
      </c>
    </row>
    <row r="300" spans="1:65" s="13" customFormat="1" ht="11.25">
      <c r="B300" s="209"/>
      <c r="C300" s="210"/>
      <c r="D300" s="203" t="s">
        <v>173</v>
      </c>
      <c r="E300" s="211" t="s">
        <v>1</v>
      </c>
      <c r="F300" s="212" t="s">
        <v>1090</v>
      </c>
      <c r="G300" s="210"/>
      <c r="H300" s="213">
        <v>1</v>
      </c>
      <c r="I300" s="214"/>
      <c r="J300" s="210"/>
      <c r="K300" s="210"/>
      <c r="L300" s="215"/>
      <c r="M300" s="216"/>
      <c r="N300" s="217"/>
      <c r="O300" s="217"/>
      <c r="P300" s="217"/>
      <c r="Q300" s="217"/>
      <c r="R300" s="217"/>
      <c r="S300" s="217"/>
      <c r="T300" s="218"/>
      <c r="AT300" s="219" t="s">
        <v>173</v>
      </c>
      <c r="AU300" s="219" t="s">
        <v>85</v>
      </c>
      <c r="AV300" s="13" t="s">
        <v>85</v>
      </c>
      <c r="AW300" s="13" t="s">
        <v>34</v>
      </c>
      <c r="AX300" s="13" t="s">
        <v>77</v>
      </c>
      <c r="AY300" s="219" t="s">
        <v>133</v>
      </c>
    </row>
    <row r="301" spans="1:65" s="13" customFormat="1" ht="11.25">
      <c r="B301" s="209"/>
      <c r="C301" s="210"/>
      <c r="D301" s="203" t="s">
        <v>173</v>
      </c>
      <c r="E301" s="211" t="s">
        <v>1</v>
      </c>
      <c r="F301" s="212" t="s">
        <v>1108</v>
      </c>
      <c r="G301" s="210"/>
      <c r="H301" s="213">
        <v>2</v>
      </c>
      <c r="I301" s="214"/>
      <c r="J301" s="210"/>
      <c r="K301" s="210"/>
      <c r="L301" s="215"/>
      <c r="M301" s="216"/>
      <c r="N301" s="217"/>
      <c r="O301" s="217"/>
      <c r="P301" s="217"/>
      <c r="Q301" s="217"/>
      <c r="R301" s="217"/>
      <c r="S301" s="217"/>
      <c r="T301" s="218"/>
      <c r="AT301" s="219" t="s">
        <v>173</v>
      </c>
      <c r="AU301" s="219" t="s">
        <v>85</v>
      </c>
      <c r="AV301" s="13" t="s">
        <v>85</v>
      </c>
      <c r="AW301" s="13" t="s">
        <v>34</v>
      </c>
      <c r="AX301" s="13" t="s">
        <v>77</v>
      </c>
      <c r="AY301" s="219" t="s">
        <v>133</v>
      </c>
    </row>
    <row r="302" spans="1:65" s="14" customFormat="1" ht="11.25">
      <c r="B302" s="220"/>
      <c r="C302" s="221"/>
      <c r="D302" s="203" t="s">
        <v>173</v>
      </c>
      <c r="E302" s="222" t="s">
        <v>1</v>
      </c>
      <c r="F302" s="223" t="s">
        <v>176</v>
      </c>
      <c r="G302" s="221"/>
      <c r="H302" s="224">
        <v>12</v>
      </c>
      <c r="I302" s="225"/>
      <c r="J302" s="221"/>
      <c r="K302" s="221"/>
      <c r="L302" s="226"/>
      <c r="M302" s="227"/>
      <c r="N302" s="228"/>
      <c r="O302" s="228"/>
      <c r="P302" s="228"/>
      <c r="Q302" s="228"/>
      <c r="R302" s="228"/>
      <c r="S302" s="228"/>
      <c r="T302" s="229"/>
      <c r="AT302" s="230" t="s">
        <v>173</v>
      </c>
      <c r="AU302" s="230" t="s">
        <v>85</v>
      </c>
      <c r="AV302" s="14" t="s">
        <v>141</v>
      </c>
      <c r="AW302" s="14" t="s">
        <v>34</v>
      </c>
      <c r="AX302" s="14" t="s">
        <v>83</v>
      </c>
      <c r="AY302" s="230" t="s">
        <v>133</v>
      </c>
    </row>
    <row r="303" spans="1:65" s="2" customFormat="1" ht="24">
      <c r="A303" s="33"/>
      <c r="B303" s="34"/>
      <c r="C303" s="231" t="s">
        <v>361</v>
      </c>
      <c r="D303" s="231" t="s">
        <v>553</v>
      </c>
      <c r="E303" s="232" t="s">
        <v>1109</v>
      </c>
      <c r="F303" s="233" t="s">
        <v>1110</v>
      </c>
      <c r="G303" s="234" t="s">
        <v>147</v>
      </c>
      <c r="H303" s="235">
        <v>12</v>
      </c>
      <c r="I303" s="236"/>
      <c r="J303" s="237">
        <f>ROUND(I303*H303,2)</f>
        <v>0</v>
      </c>
      <c r="K303" s="233" t="s">
        <v>140</v>
      </c>
      <c r="L303" s="238"/>
      <c r="M303" s="239" t="s">
        <v>1</v>
      </c>
      <c r="N303" s="240" t="s">
        <v>42</v>
      </c>
      <c r="O303" s="70"/>
      <c r="P303" s="199">
        <f>O303*H303</f>
        <v>0</v>
      </c>
      <c r="Q303" s="199">
        <v>0</v>
      </c>
      <c r="R303" s="199">
        <f>Q303*H303</f>
        <v>0</v>
      </c>
      <c r="S303" s="199">
        <v>0</v>
      </c>
      <c r="T303" s="200">
        <f>S303*H303</f>
        <v>0</v>
      </c>
      <c r="U303" s="33"/>
      <c r="V303" s="33"/>
      <c r="W303" s="33"/>
      <c r="X303" s="33"/>
      <c r="Y303" s="33"/>
      <c r="Z303" s="33"/>
      <c r="AA303" s="33"/>
      <c r="AB303" s="33"/>
      <c r="AC303" s="33"/>
      <c r="AD303" s="33"/>
      <c r="AE303" s="33"/>
      <c r="AR303" s="201" t="s">
        <v>556</v>
      </c>
      <c r="AT303" s="201" t="s">
        <v>553</v>
      </c>
      <c r="AU303" s="201" t="s">
        <v>85</v>
      </c>
      <c r="AY303" s="16" t="s">
        <v>133</v>
      </c>
      <c r="BE303" s="202">
        <f>IF(N303="základní",J303,0)</f>
        <v>0</v>
      </c>
      <c r="BF303" s="202">
        <f>IF(N303="snížená",J303,0)</f>
        <v>0</v>
      </c>
      <c r="BG303" s="202">
        <f>IF(N303="zákl. přenesená",J303,0)</f>
        <v>0</v>
      </c>
      <c r="BH303" s="202">
        <f>IF(N303="sníž. přenesená",J303,0)</f>
        <v>0</v>
      </c>
      <c r="BI303" s="202">
        <f>IF(N303="nulová",J303,0)</f>
        <v>0</v>
      </c>
      <c r="BJ303" s="16" t="s">
        <v>83</v>
      </c>
      <c r="BK303" s="202">
        <f>ROUND(I303*H303,2)</f>
        <v>0</v>
      </c>
      <c r="BL303" s="16" t="s">
        <v>556</v>
      </c>
      <c r="BM303" s="201" t="s">
        <v>1111</v>
      </c>
    </row>
    <row r="304" spans="1:65" s="2" customFormat="1" ht="19.5">
      <c r="A304" s="33"/>
      <c r="B304" s="34"/>
      <c r="C304" s="35"/>
      <c r="D304" s="203" t="s">
        <v>143</v>
      </c>
      <c r="E304" s="35"/>
      <c r="F304" s="204" t="s">
        <v>1110</v>
      </c>
      <c r="G304" s="35"/>
      <c r="H304" s="35"/>
      <c r="I304" s="205"/>
      <c r="J304" s="35"/>
      <c r="K304" s="35"/>
      <c r="L304" s="38"/>
      <c r="M304" s="206"/>
      <c r="N304" s="207"/>
      <c r="O304" s="70"/>
      <c r="P304" s="70"/>
      <c r="Q304" s="70"/>
      <c r="R304" s="70"/>
      <c r="S304" s="70"/>
      <c r="T304" s="71"/>
      <c r="U304" s="33"/>
      <c r="V304" s="33"/>
      <c r="W304" s="33"/>
      <c r="X304" s="33"/>
      <c r="Y304" s="33"/>
      <c r="Z304" s="33"/>
      <c r="AA304" s="33"/>
      <c r="AB304" s="33"/>
      <c r="AC304" s="33"/>
      <c r="AD304" s="33"/>
      <c r="AE304" s="33"/>
      <c r="AT304" s="16" t="s">
        <v>143</v>
      </c>
      <c r="AU304" s="16" t="s">
        <v>85</v>
      </c>
    </row>
    <row r="305" spans="1:65" s="2" customFormat="1" ht="16.5" customHeight="1">
      <c r="A305" s="33"/>
      <c r="B305" s="34"/>
      <c r="C305" s="231" t="s">
        <v>366</v>
      </c>
      <c r="D305" s="231" t="s">
        <v>553</v>
      </c>
      <c r="E305" s="232" t="s">
        <v>1112</v>
      </c>
      <c r="F305" s="233" t="s">
        <v>1113</v>
      </c>
      <c r="G305" s="234" t="s">
        <v>139</v>
      </c>
      <c r="H305" s="235">
        <v>88</v>
      </c>
      <c r="I305" s="236"/>
      <c r="J305" s="237">
        <f>ROUND(I305*H305,2)</f>
        <v>0</v>
      </c>
      <c r="K305" s="233" t="s">
        <v>140</v>
      </c>
      <c r="L305" s="238"/>
      <c r="M305" s="239" t="s">
        <v>1</v>
      </c>
      <c r="N305" s="240" t="s">
        <v>42</v>
      </c>
      <c r="O305" s="70"/>
      <c r="P305" s="199">
        <f>O305*H305</f>
        <v>0</v>
      </c>
      <c r="Q305" s="199">
        <v>0</v>
      </c>
      <c r="R305" s="199">
        <f>Q305*H305</f>
        <v>0</v>
      </c>
      <c r="S305" s="199">
        <v>0</v>
      </c>
      <c r="T305" s="200">
        <f>S305*H305</f>
        <v>0</v>
      </c>
      <c r="U305" s="33"/>
      <c r="V305" s="33"/>
      <c r="W305" s="33"/>
      <c r="X305" s="33"/>
      <c r="Y305" s="33"/>
      <c r="Z305" s="33"/>
      <c r="AA305" s="33"/>
      <c r="AB305" s="33"/>
      <c r="AC305" s="33"/>
      <c r="AD305" s="33"/>
      <c r="AE305" s="33"/>
      <c r="AR305" s="201" t="s">
        <v>556</v>
      </c>
      <c r="AT305" s="201" t="s">
        <v>553</v>
      </c>
      <c r="AU305" s="201" t="s">
        <v>85</v>
      </c>
      <c r="AY305" s="16" t="s">
        <v>133</v>
      </c>
      <c r="BE305" s="202">
        <f>IF(N305="základní",J305,0)</f>
        <v>0</v>
      </c>
      <c r="BF305" s="202">
        <f>IF(N305="snížená",J305,0)</f>
        <v>0</v>
      </c>
      <c r="BG305" s="202">
        <f>IF(N305="zákl. přenesená",J305,0)</f>
        <v>0</v>
      </c>
      <c r="BH305" s="202">
        <f>IF(N305="sníž. přenesená",J305,0)</f>
        <v>0</v>
      </c>
      <c r="BI305" s="202">
        <f>IF(N305="nulová",J305,0)</f>
        <v>0</v>
      </c>
      <c r="BJ305" s="16" t="s">
        <v>83</v>
      </c>
      <c r="BK305" s="202">
        <f>ROUND(I305*H305,2)</f>
        <v>0</v>
      </c>
      <c r="BL305" s="16" t="s">
        <v>556</v>
      </c>
      <c r="BM305" s="201" t="s">
        <v>1114</v>
      </c>
    </row>
    <row r="306" spans="1:65" s="2" customFormat="1" ht="11.25">
      <c r="A306" s="33"/>
      <c r="B306" s="34"/>
      <c r="C306" s="35"/>
      <c r="D306" s="203" t="s">
        <v>143</v>
      </c>
      <c r="E306" s="35"/>
      <c r="F306" s="204" t="s">
        <v>1113</v>
      </c>
      <c r="G306" s="35"/>
      <c r="H306" s="35"/>
      <c r="I306" s="205"/>
      <c r="J306" s="35"/>
      <c r="K306" s="35"/>
      <c r="L306" s="38"/>
      <c r="M306" s="206"/>
      <c r="N306" s="207"/>
      <c r="O306" s="70"/>
      <c r="P306" s="70"/>
      <c r="Q306" s="70"/>
      <c r="R306" s="70"/>
      <c r="S306" s="70"/>
      <c r="T306" s="71"/>
      <c r="U306" s="33"/>
      <c r="V306" s="33"/>
      <c r="W306" s="33"/>
      <c r="X306" s="33"/>
      <c r="Y306" s="33"/>
      <c r="Z306" s="33"/>
      <c r="AA306" s="33"/>
      <c r="AB306" s="33"/>
      <c r="AC306" s="33"/>
      <c r="AD306" s="33"/>
      <c r="AE306" s="33"/>
      <c r="AT306" s="16" t="s">
        <v>143</v>
      </c>
      <c r="AU306" s="16" t="s">
        <v>85</v>
      </c>
    </row>
    <row r="307" spans="1:65" s="13" customFormat="1" ht="11.25">
      <c r="B307" s="209"/>
      <c r="C307" s="210"/>
      <c r="D307" s="203" t="s">
        <v>173</v>
      </c>
      <c r="E307" s="211" t="s">
        <v>1</v>
      </c>
      <c r="F307" s="212" t="s">
        <v>1072</v>
      </c>
      <c r="G307" s="210"/>
      <c r="H307" s="213">
        <v>7</v>
      </c>
      <c r="I307" s="214"/>
      <c r="J307" s="210"/>
      <c r="K307" s="210"/>
      <c r="L307" s="215"/>
      <c r="M307" s="216"/>
      <c r="N307" s="217"/>
      <c r="O307" s="217"/>
      <c r="P307" s="217"/>
      <c r="Q307" s="217"/>
      <c r="R307" s="217"/>
      <c r="S307" s="217"/>
      <c r="T307" s="218"/>
      <c r="AT307" s="219" t="s">
        <v>173</v>
      </c>
      <c r="AU307" s="219" t="s">
        <v>85</v>
      </c>
      <c r="AV307" s="13" t="s">
        <v>85</v>
      </c>
      <c r="AW307" s="13" t="s">
        <v>34</v>
      </c>
      <c r="AX307" s="13" t="s">
        <v>77</v>
      </c>
      <c r="AY307" s="219" t="s">
        <v>133</v>
      </c>
    </row>
    <row r="308" spans="1:65" s="13" customFormat="1" ht="11.25">
      <c r="B308" s="209"/>
      <c r="C308" s="210"/>
      <c r="D308" s="203" t="s">
        <v>173</v>
      </c>
      <c r="E308" s="211" t="s">
        <v>1</v>
      </c>
      <c r="F308" s="212" t="s">
        <v>1115</v>
      </c>
      <c r="G308" s="210"/>
      <c r="H308" s="213">
        <v>4</v>
      </c>
      <c r="I308" s="214"/>
      <c r="J308" s="210"/>
      <c r="K308" s="210"/>
      <c r="L308" s="215"/>
      <c r="M308" s="216"/>
      <c r="N308" s="217"/>
      <c r="O308" s="217"/>
      <c r="P308" s="217"/>
      <c r="Q308" s="217"/>
      <c r="R308" s="217"/>
      <c r="S308" s="217"/>
      <c r="T308" s="218"/>
      <c r="AT308" s="219" t="s">
        <v>173</v>
      </c>
      <c r="AU308" s="219" t="s">
        <v>85</v>
      </c>
      <c r="AV308" s="13" t="s">
        <v>85</v>
      </c>
      <c r="AW308" s="13" t="s">
        <v>34</v>
      </c>
      <c r="AX308" s="13" t="s">
        <v>77</v>
      </c>
      <c r="AY308" s="219" t="s">
        <v>133</v>
      </c>
    </row>
    <row r="309" spans="1:65" s="13" customFormat="1" ht="11.25">
      <c r="B309" s="209"/>
      <c r="C309" s="210"/>
      <c r="D309" s="203" t="s">
        <v>173</v>
      </c>
      <c r="E309" s="211" t="s">
        <v>1</v>
      </c>
      <c r="F309" s="212" t="s">
        <v>1063</v>
      </c>
      <c r="G309" s="210"/>
      <c r="H309" s="213">
        <v>6</v>
      </c>
      <c r="I309" s="214"/>
      <c r="J309" s="210"/>
      <c r="K309" s="210"/>
      <c r="L309" s="215"/>
      <c r="M309" s="216"/>
      <c r="N309" s="217"/>
      <c r="O309" s="217"/>
      <c r="P309" s="217"/>
      <c r="Q309" s="217"/>
      <c r="R309" s="217"/>
      <c r="S309" s="217"/>
      <c r="T309" s="218"/>
      <c r="AT309" s="219" t="s">
        <v>173</v>
      </c>
      <c r="AU309" s="219" t="s">
        <v>85</v>
      </c>
      <c r="AV309" s="13" t="s">
        <v>85</v>
      </c>
      <c r="AW309" s="13" t="s">
        <v>34</v>
      </c>
      <c r="AX309" s="13" t="s">
        <v>77</v>
      </c>
      <c r="AY309" s="219" t="s">
        <v>133</v>
      </c>
    </row>
    <row r="310" spans="1:65" s="13" customFormat="1" ht="11.25">
      <c r="B310" s="209"/>
      <c r="C310" s="210"/>
      <c r="D310" s="203" t="s">
        <v>173</v>
      </c>
      <c r="E310" s="211" t="s">
        <v>1</v>
      </c>
      <c r="F310" s="212" t="s">
        <v>1073</v>
      </c>
      <c r="G310" s="210"/>
      <c r="H310" s="213">
        <v>1</v>
      </c>
      <c r="I310" s="214"/>
      <c r="J310" s="210"/>
      <c r="K310" s="210"/>
      <c r="L310" s="215"/>
      <c r="M310" s="216"/>
      <c r="N310" s="217"/>
      <c r="O310" s="217"/>
      <c r="P310" s="217"/>
      <c r="Q310" s="217"/>
      <c r="R310" s="217"/>
      <c r="S310" s="217"/>
      <c r="T310" s="218"/>
      <c r="AT310" s="219" t="s">
        <v>173</v>
      </c>
      <c r="AU310" s="219" t="s">
        <v>85</v>
      </c>
      <c r="AV310" s="13" t="s">
        <v>85</v>
      </c>
      <c r="AW310" s="13" t="s">
        <v>34</v>
      </c>
      <c r="AX310" s="13" t="s">
        <v>77</v>
      </c>
      <c r="AY310" s="219" t="s">
        <v>133</v>
      </c>
    </row>
    <row r="311" spans="1:65" s="13" customFormat="1" ht="11.25">
      <c r="B311" s="209"/>
      <c r="C311" s="210"/>
      <c r="D311" s="203" t="s">
        <v>173</v>
      </c>
      <c r="E311" s="211" t="s">
        <v>1</v>
      </c>
      <c r="F311" s="212" t="s">
        <v>1074</v>
      </c>
      <c r="G311" s="210"/>
      <c r="H311" s="213">
        <v>4</v>
      </c>
      <c r="I311" s="214"/>
      <c r="J311" s="210"/>
      <c r="K311" s="210"/>
      <c r="L311" s="215"/>
      <c r="M311" s="216"/>
      <c r="N311" s="217"/>
      <c r="O311" s="217"/>
      <c r="P311" s="217"/>
      <c r="Q311" s="217"/>
      <c r="R311" s="217"/>
      <c r="S311" s="217"/>
      <c r="T311" s="218"/>
      <c r="AT311" s="219" t="s">
        <v>173</v>
      </c>
      <c r="AU311" s="219" t="s">
        <v>85</v>
      </c>
      <c r="AV311" s="13" t="s">
        <v>85</v>
      </c>
      <c r="AW311" s="13" t="s">
        <v>34</v>
      </c>
      <c r="AX311" s="13" t="s">
        <v>77</v>
      </c>
      <c r="AY311" s="219" t="s">
        <v>133</v>
      </c>
    </row>
    <row r="312" spans="1:65" s="13" customFormat="1" ht="11.25">
      <c r="B312" s="209"/>
      <c r="C312" s="210"/>
      <c r="D312" s="203" t="s">
        <v>173</v>
      </c>
      <c r="E312" s="211" t="s">
        <v>1</v>
      </c>
      <c r="F312" s="212" t="s">
        <v>1116</v>
      </c>
      <c r="G312" s="210"/>
      <c r="H312" s="213">
        <v>9</v>
      </c>
      <c r="I312" s="214"/>
      <c r="J312" s="210"/>
      <c r="K312" s="210"/>
      <c r="L312" s="215"/>
      <c r="M312" s="216"/>
      <c r="N312" s="217"/>
      <c r="O312" s="217"/>
      <c r="P312" s="217"/>
      <c r="Q312" s="217"/>
      <c r="R312" s="217"/>
      <c r="S312" s="217"/>
      <c r="T312" s="218"/>
      <c r="AT312" s="219" t="s">
        <v>173</v>
      </c>
      <c r="AU312" s="219" t="s">
        <v>85</v>
      </c>
      <c r="AV312" s="13" t="s">
        <v>85</v>
      </c>
      <c r="AW312" s="13" t="s">
        <v>34</v>
      </c>
      <c r="AX312" s="13" t="s">
        <v>77</v>
      </c>
      <c r="AY312" s="219" t="s">
        <v>133</v>
      </c>
    </row>
    <row r="313" spans="1:65" s="13" customFormat="1" ht="11.25">
      <c r="B313" s="209"/>
      <c r="C313" s="210"/>
      <c r="D313" s="203" t="s">
        <v>173</v>
      </c>
      <c r="E313" s="211" t="s">
        <v>1</v>
      </c>
      <c r="F313" s="212" t="s">
        <v>1117</v>
      </c>
      <c r="G313" s="210"/>
      <c r="H313" s="213">
        <v>6</v>
      </c>
      <c r="I313" s="214"/>
      <c r="J313" s="210"/>
      <c r="K313" s="210"/>
      <c r="L313" s="215"/>
      <c r="M313" s="216"/>
      <c r="N313" s="217"/>
      <c r="O313" s="217"/>
      <c r="P313" s="217"/>
      <c r="Q313" s="217"/>
      <c r="R313" s="217"/>
      <c r="S313" s="217"/>
      <c r="T313" s="218"/>
      <c r="AT313" s="219" t="s">
        <v>173</v>
      </c>
      <c r="AU313" s="219" t="s">
        <v>85</v>
      </c>
      <c r="AV313" s="13" t="s">
        <v>85</v>
      </c>
      <c r="AW313" s="13" t="s">
        <v>34</v>
      </c>
      <c r="AX313" s="13" t="s">
        <v>77</v>
      </c>
      <c r="AY313" s="219" t="s">
        <v>133</v>
      </c>
    </row>
    <row r="314" spans="1:65" s="13" customFormat="1" ht="11.25">
      <c r="B314" s="209"/>
      <c r="C314" s="210"/>
      <c r="D314" s="203" t="s">
        <v>173</v>
      </c>
      <c r="E314" s="211" t="s">
        <v>1</v>
      </c>
      <c r="F314" s="212" t="s">
        <v>1066</v>
      </c>
      <c r="G314" s="210"/>
      <c r="H314" s="213">
        <v>9</v>
      </c>
      <c r="I314" s="214"/>
      <c r="J314" s="210"/>
      <c r="K314" s="210"/>
      <c r="L314" s="215"/>
      <c r="M314" s="216"/>
      <c r="N314" s="217"/>
      <c r="O314" s="217"/>
      <c r="P314" s="217"/>
      <c r="Q314" s="217"/>
      <c r="R314" s="217"/>
      <c r="S314" s="217"/>
      <c r="T314" s="218"/>
      <c r="AT314" s="219" t="s">
        <v>173</v>
      </c>
      <c r="AU314" s="219" t="s">
        <v>85</v>
      </c>
      <c r="AV314" s="13" t="s">
        <v>85</v>
      </c>
      <c r="AW314" s="13" t="s">
        <v>34</v>
      </c>
      <c r="AX314" s="13" t="s">
        <v>77</v>
      </c>
      <c r="AY314" s="219" t="s">
        <v>133</v>
      </c>
    </row>
    <row r="315" spans="1:65" s="13" customFormat="1" ht="11.25">
      <c r="B315" s="209"/>
      <c r="C315" s="210"/>
      <c r="D315" s="203" t="s">
        <v>173</v>
      </c>
      <c r="E315" s="211" t="s">
        <v>1</v>
      </c>
      <c r="F315" s="212" t="s">
        <v>1067</v>
      </c>
      <c r="G315" s="210"/>
      <c r="H315" s="213">
        <v>9</v>
      </c>
      <c r="I315" s="214"/>
      <c r="J315" s="210"/>
      <c r="K315" s="210"/>
      <c r="L315" s="215"/>
      <c r="M315" s="216"/>
      <c r="N315" s="217"/>
      <c r="O315" s="217"/>
      <c r="P315" s="217"/>
      <c r="Q315" s="217"/>
      <c r="R315" s="217"/>
      <c r="S315" s="217"/>
      <c r="T315" s="218"/>
      <c r="AT315" s="219" t="s">
        <v>173</v>
      </c>
      <c r="AU315" s="219" t="s">
        <v>85</v>
      </c>
      <c r="AV315" s="13" t="s">
        <v>85</v>
      </c>
      <c r="AW315" s="13" t="s">
        <v>34</v>
      </c>
      <c r="AX315" s="13" t="s">
        <v>77</v>
      </c>
      <c r="AY315" s="219" t="s">
        <v>133</v>
      </c>
    </row>
    <row r="316" spans="1:65" s="13" customFormat="1" ht="11.25">
      <c r="B316" s="209"/>
      <c r="C316" s="210"/>
      <c r="D316" s="203" t="s">
        <v>173</v>
      </c>
      <c r="E316" s="211" t="s">
        <v>1</v>
      </c>
      <c r="F316" s="212" t="s">
        <v>1118</v>
      </c>
      <c r="G316" s="210"/>
      <c r="H316" s="213">
        <v>18</v>
      </c>
      <c r="I316" s="214"/>
      <c r="J316" s="210"/>
      <c r="K316" s="210"/>
      <c r="L316" s="215"/>
      <c r="M316" s="216"/>
      <c r="N316" s="217"/>
      <c r="O316" s="217"/>
      <c r="P316" s="217"/>
      <c r="Q316" s="217"/>
      <c r="R316" s="217"/>
      <c r="S316" s="217"/>
      <c r="T316" s="218"/>
      <c r="AT316" s="219" t="s">
        <v>173</v>
      </c>
      <c r="AU316" s="219" t="s">
        <v>85</v>
      </c>
      <c r="AV316" s="13" t="s">
        <v>85</v>
      </c>
      <c r="AW316" s="13" t="s">
        <v>34</v>
      </c>
      <c r="AX316" s="13" t="s">
        <v>77</v>
      </c>
      <c r="AY316" s="219" t="s">
        <v>133</v>
      </c>
    </row>
    <row r="317" spans="1:65" s="13" customFormat="1" ht="11.25">
      <c r="B317" s="209"/>
      <c r="C317" s="210"/>
      <c r="D317" s="203" t="s">
        <v>173</v>
      </c>
      <c r="E317" s="211" t="s">
        <v>1</v>
      </c>
      <c r="F317" s="212" t="s">
        <v>8</v>
      </c>
      <c r="G317" s="210"/>
      <c r="H317" s="213">
        <v>15</v>
      </c>
      <c r="I317" s="214"/>
      <c r="J317" s="210"/>
      <c r="K317" s="210"/>
      <c r="L317" s="215"/>
      <c r="M317" s="216"/>
      <c r="N317" s="217"/>
      <c r="O317" s="217"/>
      <c r="P317" s="217"/>
      <c r="Q317" s="217"/>
      <c r="R317" s="217"/>
      <c r="S317" s="217"/>
      <c r="T317" s="218"/>
      <c r="AT317" s="219" t="s">
        <v>173</v>
      </c>
      <c r="AU317" s="219" t="s">
        <v>85</v>
      </c>
      <c r="AV317" s="13" t="s">
        <v>85</v>
      </c>
      <c r="AW317" s="13" t="s">
        <v>34</v>
      </c>
      <c r="AX317" s="13" t="s">
        <v>77</v>
      </c>
      <c r="AY317" s="219" t="s">
        <v>133</v>
      </c>
    </row>
    <row r="318" spans="1:65" s="14" customFormat="1" ht="11.25">
      <c r="B318" s="220"/>
      <c r="C318" s="221"/>
      <c r="D318" s="203" t="s">
        <v>173</v>
      </c>
      <c r="E318" s="222" t="s">
        <v>1</v>
      </c>
      <c r="F318" s="223" t="s">
        <v>176</v>
      </c>
      <c r="G318" s="221"/>
      <c r="H318" s="224">
        <v>88</v>
      </c>
      <c r="I318" s="225"/>
      <c r="J318" s="221"/>
      <c r="K318" s="221"/>
      <c r="L318" s="226"/>
      <c r="M318" s="227"/>
      <c r="N318" s="228"/>
      <c r="O318" s="228"/>
      <c r="P318" s="228"/>
      <c r="Q318" s="228"/>
      <c r="R318" s="228"/>
      <c r="S318" s="228"/>
      <c r="T318" s="229"/>
      <c r="AT318" s="230" t="s">
        <v>173</v>
      </c>
      <c r="AU318" s="230" t="s">
        <v>85</v>
      </c>
      <c r="AV318" s="14" t="s">
        <v>141</v>
      </c>
      <c r="AW318" s="14" t="s">
        <v>34</v>
      </c>
      <c r="AX318" s="14" t="s">
        <v>83</v>
      </c>
      <c r="AY318" s="230" t="s">
        <v>133</v>
      </c>
    </row>
    <row r="319" spans="1:65" s="2" customFormat="1" ht="16.5" customHeight="1">
      <c r="A319" s="33"/>
      <c r="B319" s="34"/>
      <c r="C319" s="231" t="s">
        <v>371</v>
      </c>
      <c r="D319" s="231" t="s">
        <v>553</v>
      </c>
      <c r="E319" s="232" t="s">
        <v>1119</v>
      </c>
      <c r="F319" s="233" t="s">
        <v>1120</v>
      </c>
      <c r="G319" s="234" t="s">
        <v>147</v>
      </c>
      <c r="H319" s="235">
        <v>45</v>
      </c>
      <c r="I319" s="236"/>
      <c r="J319" s="237">
        <f>ROUND(I319*H319,2)</f>
        <v>0</v>
      </c>
      <c r="K319" s="233" t="s">
        <v>140</v>
      </c>
      <c r="L319" s="238"/>
      <c r="M319" s="239" t="s">
        <v>1</v>
      </c>
      <c r="N319" s="240" t="s">
        <v>42</v>
      </c>
      <c r="O319" s="70"/>
      <c r="P319" s="199">
        <f>O319*H319</f>
        <v>0</v>
      </c>
      <c r="Q319" s="199">
        <v>0</v>
      </c>
      <c r="R319" s="199">
        <f>Q319*H319</f>
        <v>0</v>
      </c>
      <c r="S319" s="199">
        <v>0</v>
      </c>
      <c r="T319" s="200">
        <f>S319*H319</f>
        <v>0</v>
      </c>
      <c r="U319" s="33"/>
      <c r="V319" s="33"/>
      <c r="W319" s="33"/>
      <c r="X319" s="33"/>
      <c r="Y319" s="33"/>
      <c r="Z319" s="33"/>
      <c r="AA319" s="33"/>
      <c r="AB319" s="33"/>
      <c r="AC319" s="33"/>
      <c r="AD319" s="33"/>
      <c r="AE319" s="33"/>
      <c r="AR319" s="201" t="s">
        <v>556</v>
      </c>
      <c r="AT319" s="201" t="s">
        <v>553</v>
      </c>
      <c r="AU319" s="201" t="s">
        <v>85</v>
      </c>
      <c r="AY319" s="16" t="s">
        <v>133</v>
      </c>
      <c r="BE319" s="202">
        <f>IF(N319="základní",J319,0)</f>
        <v>0</v>
      </c>
      <c r="BF319" s="202">
        <f>IF(N319="snížená",J319,0)</f>
        <v>0</v>
      </c>
      <c r="BG319" s="202">
        <f>IF(N319="zákl. přenesená",J319,0)</f>
        <v>0</v>
      </c>
      <c r="BH319" s="202">
        <f>IF(N319="sníž. přenesená",J319,0)</f>
        <v>0</v>
      </c>
      <c r="BI319" s="202">
        <f>IF(N319="nulová",J319,0)</f>
        <v>0</v>
      </c>
      <c r="BJ319" s="16" t="s">
        <v>83</v>
      </c>
      <c r="BK319" s="202">
        <f>ROUND(I319*H319,2)</f>
        <v>0</v>
      </c>
      <c r="BL319" s="16" t="s">
        <v>556</v>
      </c>
      <c r="BM319" s="201" t="s">
        <v>1121</v>
      </c>
    </row>
    <row r="320" spans="1:65" s="2" customFormat="1" ht="11.25">
      <c r="A320" s="33"/>
      <c r="B320" s="34"/>
      <c r="C320" s="35"/>
      <c r="D320" s="203" t="s">
        <v>143</v>
      </c>
      <c r="E320" s="35"/>
      <c r="F320" s="204" t="s">
        <v>1120</v>
      </c>
      <c r="G320" s="35"/>
      <c r="H320" s="35"/>
      <c r="I320" s="205"/>
      <c r="J320" s="35"/>
      <c r="K320" s="35"/>
      <c r="L320" s="38"/>
      <c r="M320" s="206"/>
      <c r="N320" s="207"/>
      <c r="O320" s="70"/>
      <c r="P320" s="70"/>
      <c r="Q320" s="70"/>
      <c r="R320" s="70"/>
      <c r="S320" s="70"/>
      <c r="T320" s="71"/>
      <c r="U320" s="33"/>
      <c r="V320" s="33"/>
      <c r="W320" s="33"/>
      <c r="X320" s="33"/>
      <c r="Y320" s="33"/>
      <c r="Z320" s="33"/>
      <c r="AA320" s="33"/>
      <c r="AB320" s="33"/>
      <c r="AC320" s="33"/>
      <c r="AD320" s="33"/>
      <c r="AE320" s="33"/>
      <c r="AT320" s="16" t="s">
        <v>143</v>
      </c>
      <c r="AU320" s="16" t="s">
        <v>85</v>
      </c>
    </row>
    <row r="321" spans="1:65" s="2" customFormat="1" ht="16.5" customHeight="1">
      <c r="A321" s="33"/>
      <c r="B321" s="34"/>
      <c r="C321" s="190" t="s">
        <v>376</v>
      </c>
      <c r="D321" s="190" t="s">
        <v>136</v>
      </c>
      <c r="E321" s="191" t="s">
        <v>1122</v>
      </c>
      <c r="F321" s="192" t="s">
        <v>1123</v>
      </c>
      <c r="G321" s="193" t="s">
        <v>147</v>
      </c>
      <c r="H321" s="194">
        <v>12</v>
      </c>
      <c r="I321" s="195"/>
      <c r="J321" s="196">
        <f>ROUND(I321*H321,2)</f>
        <v>0</v>
      </c>
      <c r="K321" s="192" t="s">
        <v>140</v>
      </c>
      <c r="L321" s="38"/>
      <c r="M321" s="197" t="s">
        <v>1</v>
      </c>
      <c r="N321" s="198" t="s">
        <v>42</v>
      </c>
      <c r="O321" s="70"/>
      <c r="P321" s="199">
        <f>O321*H321</f>
        <v>0</v>
      </c>
      <c r="Q321" s="199">
        <v>0</v>
      </c>
      <c r="R321" s="199">
        <f>Q321*H321</f>
        <v>0</v>
      </c>
      <c r="S321" s="199">
        <v>0</v>
      </c>
      <c r="T321" s="200">
        <f>S321*H321</f>
        <v>0</v>
      </c>
      <c r="U321" s="33"/>
      <c r="V321" s="33"/>
      <c r="W321" s="33"/>
      <c r="X321" s="33"/>
      <c r="Y321" s="33"/>
      <c r="Z321" s="33"/>
      <c r="AA321" s="33"/>
      <c r="AB321" s="33"/>
      <c r="AC321" s="33"/>
      <c r="AD321" s="33"/>
      <c r="AE321" s="33"/>
      <c r="AR321" s="201" t="s">
        <v>141</v>
      </c>
      <c r="AT321" s="201" t="s">
        <v>136</v>
      </c>
      <c r="AU321" s="201" t="s">
        <v>85</v>
      </c>
      <c r="AY321" s="16" t="s">
        <v>133</v>
      </c>
      <c r="BE321" s="202">
        <f>IF(N321="základní",J321,0)</f>
        <v>0</v>
      </c>
      <c r="BF321" s="202">
        <f>IF(N321="snížená",J321,0)</f>
        <v>0</v>
      </c>
      <c r="BG321" s="202">
        <f>IF(N321="zákl. přenesená",J321,0)</f>
        <v>0</v>
      </c>
      <c r="BH321" s="202">
        <f>IF(N321="sníž. přenesená",J321,0)</f>
        <v>0</v>
      </c>
      <c r="BI321" s="202">
        <f>IF(N321="nulová",J321,0)</f>
        <v>0</v>
      </c>
      <c r="BJ321" s="16" t="s">
        <v>83</v>
      </c>
      <c r="BK321" s="202">
        <f>ROUND(I321*H321,2)</f>
        <v>0</v>
      </c>
      <c r="BL321" s="16" t="s">
        <v>141</v>
      </c>
      <c r="BM321" s="201" t="s">
        <v>1124</v>
      </c>
    </row>
    <row r="322" spans="1:65" s="2" customFormat="1" ht="11.25">
      <c r="A322" s="33"/>
      <c r="B322" s="34"/>
      <c r="C322" s="35"/>
      <c r="D322" s="203" t="s">
        <v>143</v>
      </c>
      <c r="E322" s="35"/>
      <c r="F322" s="204" t="s">
        <v>1125</v>
      </c>
      <c r="G322" s="35"/>
      <c r="H322" s="35"/>
      <c r="I322" s="205"/>
      <c r="J322" s="35"/>
      <c r="K322" s="35"/>
      <c r="L322" s="38"/>
      <c r="M322" s="206"/>
      <c r="N322" s="207"/>
      <c r="O322" s="70"/>
      <c r="P322" s="70"/>
      <c r="Q322" s="70"/>
      <c r="R322" s="70"/>
      <c r="S322" s="70"/>
      <c r="T322" s="71"/>
      <c r="U322" s="33"/>
      <c r="V322" s="33"/>
      <c r="W322" s="33"/>
      <c r="X322" s="33"/>
      <c r="Y322" s="33"/>
      <c r="Z322" s="33"/>
      <c r="AA322" s="33"/>
      <c r="AB322" s="33"/>
      <c r="AC322" s="33"/>
      <c r="AD322" s="33"/>
      <c r="AE322" s="33"/>
      <c r="AT322" s="16" t="s">
        <v>143</v>
      </c>
      <c r="AU322" s="16" t="s">
        <v>85</v>
      </c>
    </row>
    <row r="323" spans="1:65" s="13" customFormat="1" ht="11.25">
      <c r="B323" s="209"/>
      <c r="C323" s="210"/>
      <c r="D323" s="203" t="s">
        <v>173</v>
      </c>
      <c r="E323" s="211" t="s">
        <v>1</v>
      </c>
      <c r="F323" s="212" t="s">
        <v>961</v>
      </c>
      <c r="G323" s="210"/>
      <c r="H323" s="213">
        <v>1</v>
      </c>
      <c r="I323" s="214"/>
      <c r="J323" s="210"/>
      <c r="K323" s="210"/>
      <c r="L323" s="215"/>
      <c r="M323" s="216"/>
      <c r="N323" s="217"/>
      <c r="O323" s="217"/>
      <c r="P323" s="217"/>
      <c r="Q323" s="217"/>
      <c r="R323" s="217"/>
      <c r="S323" s="217"/>
      <c r="T323" s="218"/>
      <c r="AT323" s="219" t="s">
        <v>173</v>
      </c>
      <c r="AU323" s="219" t="s">
        <v>85</v>
      </c>
      <c r="AV323" s="13" t="s">
        <v>85</v>
      </c>
      <c r="AW323" s="13" t="s">
        <v>34</v>
      </c>
      <c r="AX323" s="13" t="s">
        <v>77</v>
      </c>
      <c r="AY323" s="219" t="s">
        <v>133</v>
      </c>
    </row>
    <row r="324" spans="1:65" s="13" customFormat="1" ht="11.25">
      <c r="B324" s="209"/>
      <c r="C324" s="210"/>
      <c r="D324" s="203" t="s">
        <v>173</v>
      </c>
      <c r="E324" s="211" t="s">
        <v>1</v>
      </c>
      <c r="F324" s="212" t="s">
        <v>966</v>
      </c>
      <c r="G324" s="210"/>
      <c r="H324" s="213">
        <v>2</v>
      </c>
      <c r="I324" s="214"/>
      <c r="J324" s="210"/>
      <c r="K324" s="210"/>
      <c r="L324" s="215"/>
      <c r="M324" s="216"/>
      <c r="N324" s="217"/>
      <c r="O324" s="217"/>
      <c r="P324" s="217"/>
      <c r="Q324" s="217"/>
      <c r="R324" s="217"/>
      <c r="S324" s="217"/>
      <c r="T324" s="218"/>
      <c r="AT324" s="219" t="s">
        <v>173</v>
      </c>
      <c r="AU324" s="219" t="s">
        <v>85</v>
      </c>
      <c r="AV324" s="13" t="s">
        <v>85</v>
      </c>
      <c r="AW324" s="13" t="s">
        <v>34</v>
      </c>
      <c r="AX324" s="13" t="s">
        <v>77</v>
      </c>
      <c r="AY324" s="219" t="s">
        <v>133</v>
      </c>
    </row>
    <row r="325" spans="1:65" s="13" customFormat="1" ht="11.25">
      <c r="B325" s="209"/>
      <c r="C325" s="210"/>
      <c r="D325" s="203" t="s">
        <v>173</v>
      </c>
      <c r="E325" s="211" t="s">
        <v>1</v>
      </c>
      <c r="F325" s="212" t="s">
        <v>1095</v>
      </c>
      <c r="G325" s="210"/>
      <c r="H325" s="213">
        <v>1</v>
      </c>
      <c r="I325" s="214"/>
      <c r="J325" s="210"/>
      <c r="K325" s="210"/>
      <c r="L325" s="215"/>
      <c r="M325" s="216"/>
      <c r="N325" s="217"/>
      <c r="O325" s="217"/>
      <c r="P325" s="217"/>
      <c r="Q325" s="217"/>
      <c r="R325" s="217"/>
      <c r="S325" s="217"/>
      <c r="T325" s="218"/>
      <c r="AT325" s="219" t="s">
        <v>173</v>
      </c>
      <c r="AU325" s="219" t="s">
        <v>85</v>
      </c>
      <c r="AV325" s="13" t="s">
        <v>85</v>
      </c>
      <c r="AW325" s="13" t="s">
        <v>34</v>
      </c>
      <c r="AX325" s="13" t="s">
        <v>77</v>
      </c>
      <c r="AY325" s="219" t="s">
        <v>133</v>
      </c>
    </row>
    <row r="326" spans="1:65" s="13" customFormat="1" ht="11.25">
      <c r="B326" s="209"/>
      <c r="C326" s="210"/>
      <c r="D326" s="203" t="s">
        <v>173</v>
      </c>
      <c r="E326" s="211" t="s">
        <v>1</v>
      </c>
      <c r="F326" s="212" t="s">
        <v>1073</v>
      </c>
      <c r="G326" s="210"/>
      <c r="H326" s="213">
        <v>1</v>
      </c>
      <c r="I326" s="214"/>
      <c r="J326" s="210"/>
      <c r="K326" s="210"/>
      <c r="L326" s="215"/>
      <c r="M326" s="216"/>
      <c r="N326" s="217"/>
      <c r="O326" s="217"/>
      <c r="P326" s="217"/>
      <c r="Q326" s="217"/>
      <c r="R326" s="217"/>
      <c r="S326" s="217"/>
      <c r="T326" s="218"/>
      <c r="AT326" s="219" t="s">
        <v>173</v>
      </c>
      <c r="AU326" s="219" t="s">
        <v>85</v>
      </c>
      <c r="AV326" s="13" t="s">
        <v>85</v>
      </c>
      <c r="AW326" s="13" t="s">
        <v>34</v>
      </c>
      <c r="AX326" s="13" t="s">
        <v>77</v>
      </c>
      <c r="AY326" s="219" t="s">
        <v>133</v>
      </c>
    </row>
    <row r="327" spans="1:65" s="13" customFormat="1" ht="11.25">
      <c r="B327" s="209"/>
      <c r="C327" s="210"/>
      <c r="D327" s="203" t="s">
        <v>173</v>
      </c>
      <c r="E327" s="211" t="s">
        <v>1</v>
      </c>
      <c r="F327" s="212" t="s">
        <v>1101</v>
      </c>
      <c r="G327" s="210"/>
      <c r="H327" s="213">
        <v>1</v>
      </c>
      <c r="I327" s="214"/>
      <c r="J327" s="210"/>
      <c r="K327" s="210"/>
      <c r="L327" s="215"/>
      <c r="M327" s="216"/>
      <c r="N327" s="217"/>
      <c r="O327" s="217"/>
      <c r="P327" s="217"/>
      <c r="Q327" s="217"/>
      <c r="R327" s="217"/>
      <c r="S327" s="217"/>
      <c r="T327" s="218"/>
      <c r="AT327" s="219" t="s">
        <v>173</v>
      </c>
      <c r="AU327" s="219" t="s">
        <v>85</v>
      </c>
      <c r="AV327" s="13" t="s">
        <v>85</v>
      </c>
      <c r="AW327" s="13" t="s">
        <v>34</v>
      </c>
      <c r="AX327" s="13" t="s">
        <v>77</v>
      </c>
      <c r="AY327" s="219" t="s">
        <v>133</v>
      </c>
    </row>
    <row r="328" spans="1:65" s="13" customFormat="1" ht="11.25">
      <c r="B328" s="209"/>
      <c r="C328" s="210"/>
      <c r="D328" s="203" t="s">
        <v>173</v>
      </c>
      <c r="E328" s="211" t="s">
        <v>1</v>
      </c>
      <c r="F328" s="212" t="s">
        <v>984</v>
      </c>
      <c r="G328" s="210"/>
      <c r="H328" s="213">
        <v>1</v>
      </c>
      <c r="I328" s="214"/>
      <c r="J328" s="210"/>
      <c r="K328" s="210"/>
      <c r="L328" s="215"/>
      <c r="M328" s="216"/>
      <c r="N328" s="217"/>
      <c r="O328" s="217"/>
      <c r="P328" s="217"/>
      <c r="Q328" s="217"/>
      <c r="R328" s="217"/>
      <c r="S328" s="217"/>
      <c r="T328" s="218"/>
      <c r="AT328" s="219" t="s">
        <v>173</v>
      </c>
      <c r="AU328" s="219" t="s">
        <v>85</v>
      </c>
      <c r="AV328" s="13" t="s">
        <v>85</v>
      </c>
      <c r="AW328" s="13" t="s">
        <v>34</v>
      </c>
      <c r="AX328" s="13" t="s">
        <v>77</v>
      </c>
      <c r="AY328" s="219" t="s">
        <v>133</v>
      </c>
    </row>
    <row r="329" spans="1:65" s="13" customFormat="1" ht="11.25">
      <c r="B329" s="209"/>
      <c r="C329" s="210"/>
      <c r="D329" s="203" t="s">
        <v>173</v>
      </c>
      <c r="E329" s="211" t="s">
        <v>1</v>
      </c>
      <c r="F329" s="212" t="s">
        <v>1088</v>
      </c>
      <c r="G329" s="210"/>
      <c r="H329" s="213">
        <v>1</v>
      </c>
      <c r="I329" s="214"/>
      <c r="J329" s="210"/>
      <c r="K329" s="210"/>
      <c r="L329" s="215"/>
      <c r="M329" s="216"/>
      <c r="N329" s="217"/>
      <c r="O329" s="217"/>
      <c r="P329" s="217"/>
      <c r="Q329" s="217"/>
      <c r="R329" s="217"/>
      <c r="S329" s="217"/>
      <c r="T329" s="218"/>
      <c r="AT329" s="219" t="s">
        <v>173</v>
      </c>
      <c r="AU329" s="219" t="s">
        <v>85</v>
      </c>
      <c r="AV329" s="13" t="s">
        <v>85</v>
      </c>
      <c r="AW329" s="13" t="s">
        <v>34</v>
      </c>
      <c r="AX329" s="13" t="s">
        <v>77</v>
      </c>
      <c r="AY329" s="219" t="s">
        <v>133</v>
      </c>
    </row>
    <row r="330" spans="1:65" s="13" customFormat="1" ht="11.25">
      <c r="B330" s="209"/>
      <c r="C330" s="210"/>
      <c r="D330" s="203" t="s">
        <v>173</v>
      </c>
      <c r="E330" s="211" t="s">
        <v>1</v>
      </c>
      <c r="F330" s="212" t="s">
        <v>1089</v>
      </c>
      <c r="G330" s="210"/>
      <c r="H330" s="213">
        <v>1</v>
      </c>
      <c r="I330" s="214"/>
      <c r="J330" s="210"/>
      <c r="K330" s="210"/>
      <c r="L330" s="215"/>
      <c r="M330" s="216"/>
      <c r="N330" s="217"/>
      <c r="O330" s="217"/>
      <c r="P330" s="217"/>
      <c r="Q330" s="217"/>
      <c r="R330" s="217"/>
      <c r="S330" s="217"/>
      <c r="T330" s="218"/>
      <c r="AT330" s="219" t="s">
        <v>173</v>
      </c>
      <c r="AU330" s="219" t="s">
        <v>85</v>
      </c>
      <c r="AV330" s="13" t="s">
        <v>85</v>
      </c>
      <c r="AW330" s="13" t="s">
        <v>34</v>
      </c>
      <c r="AX330" s="13" t="s">
        <v>77</v>
      </c>
      <c r="AY330" s="219" t="s">
        <v>133</v>
      </c>
    </row>
    <row r="331" spans="1:65" s="13" customFormat="1" ht="11.25">
      <c r="B331" s="209"/>
      <c r="C331" s="210"/>
      <c r="D331" s="203" t="s">
        <v>173</v>
      </c>
      <c r="E331" s="211" t="s">
        <v>1</v>
      </c>
      <c r="F331" s="212" t="s">
        <v>1090</v>
      </c>
      <c r="G331" s="210"/>
      <c r="H331" s="213">
        <v>1</v>
      </c>
      <c r="I331" s="214"/>
      <c r="J331" s="210"/>
      <c r="K331" s="210"/>
      <c r="L331" s="215"/>
      <c r="M331" s="216"/>
      <c r="N331" s="217"/>
      <c r="O331" s="217"/>
      <c r="P331" s="217"/>
      <c r="Q331" s="217"/>
      <c r="R331" s="217"/>
      <c r="S331" s="217"/>
      <c r="T331" s="218"/>
      <c r="AT331" s="219" t="s">
        <v>173</v>
      </c>
      <c r="AU331" s="219" t="s">
        <v>85</v>
      </c>
      <c r="AV331" s="13" t="s">
        <v>85</v>
      </c>
      <c r="AW331" s="13" t="s">
        <v>34</v>
      </c>
      <c r="AX331" s="13" t="s">
        <v>77</v>
      </c>
      <c r="AY331" s="219" t="s">
        <v>133</v>
      </c>
    </row>
    <row r="332" spans="1:65" s="13" customFormat="1" ht="11.25">
      <c r="B332" s="209"/>
      <c r="C332" s="210"/>
      <c r="D332" s="203" t="s">
        <v>173</v>
      </c>
      <c r="E332" s="211" t="s">
        <v>1</v>
      </c>
      <c r="F332" s="212" t="s">
        <v>1108</v>
      </c>
      <c r="G332" s="210"/>
      <c r="H332" s="213">
        <v>2</v>
      </c>
      <c r="I332" s="214"/>
      <c r="J332" s="210"/>
      <c r="K332" s="210"/>
      <c r="L332" s="215"/>
      <c r="M332" s="216"/>
      <c r="N332" s="217"/>
      <c r="O332" s="217"/>
      <c r="P332" s="217"/>
      <c r="Q332" s="217"/>
      <c r="R332" s="217"/>
      <c r="S332" s="217"/>
      <c r="T332" s="218"/>
      <c r="AT332" s="219" t="s">
        <v>173</v>
      </c>
      <c r="AU332" s="219" t="s">
        <v>85</v>
      </c>
      <c r="AV332" s="13" t="s">
        <v>85</v>
      </c>
      <c r="AW332" s="13" t="s">
        <v>34</v>
      </c>
      <c r="AX332" s="13" t="s">
        <v>77</v>
      </c>
      <c r="AY332" s="219" t="s">
        <v>133</v>
      </c>
    </row>
    <row r="333" spans="1:65" s="14" customFormat="1" ht="11.25">
      <c r="B333" s="220"/>
      <c r="C333" s="221"/>
      <c r="D333" s="203" t="s">
        <v>173</v>
      </c>
      <c r="E333" s="222" t="s">
        <v>1</v>
      </c>
      <c r="F333" s="223" t="s">
        <v>176</v>
      </c>
      <c r="G333" s="221"/>
      <c r="H333" s="224">
        <v>12</v>
      </c>
      <c r="I333" s="225"/>
      <c r="J333" s="221"/>
      <c r="K333" s="221"/>
      <c r="L333" s="226"/>
      <c r="M333" s="227"/>
      <c r="N333" s="228"/>
      <c r="O333" s="228"/>
      <c r="P333" s="228"/>
      <c r="Q333" s="228"/>
      <c r="R333" s="228"/>
      <c r="S333" s="228"/>
      <c r="T333" s="229"/>
      <c r="AT333" s="230" t="s">
        <v>173</v>
      </c>
      <c r="AU333" s="230" t="s">
        <v>85</v>
      </c>
      <c r="AV333" s="14" t="s">
        <v>141</v>
      </c>
      <c r="AW333" s="14" t="s">
        <v>34</v>
      </c>
      <c r="AX333" s="14" t="s">
        <v>83</v>
      </c>
      <c r="AY333" s="230" t="s">
        <v>133</v>
      </c>
    </row>
    <row r="334" spans="1:65" s="2" customFormat="1" ht="16.5" customHeight="1">
      <c r="A334" s="33"/>
      <c r="B334" s="34"/>
      <c r="C334" s="231" t="s">
        <v>381</v>
      </c>
      <c r="D334" s="231" t="s">
        <v>553</v>
      </c>
      <c r="E334" s="232" t="s">
        <v>1126</v>
      </c>
      <c r="F334" s="233" t="s">
        <v>1127</v>
      </c>
      <c r="G334" s="234" t="s">
        <v>147</v>
      </c>
      <c r="H334" s="235">
        <v>12</v>
      </c>
      <c r="I334" s="236"/>
      <c r="J334" s="237">
        <f>ROUND(I334*H334,2)</f>
        <v>0</v>
      </c>
      <c r="K334" s="233" t="s">
        <v>140</v>
      </c>
      <c r="L334" s="238"/>
      <c r="M334" s="239" t="s">
        <v>1</v>
      </c>
      <c r="N334" s="240" t="s">
        <v>42</v>
      </c>
      <c r="O334" s="70"/>
      <c r="P334" s="199">
        <f>O334*H334</f>
        <v>0</v>
      </c>
      <c r="Q334" s="199">
        <v>0</v>
      </c>
      <c r="R334" s="199">
        <f>Q334*H334</f>
        <v>0</v>
      </c>
      <c r="S334" s="199">
        <v>0</v>
      </c>
      <c r="T334" s="200">
        <f>S334*H334</f>
        <v>0</v>
      </c>
      <c r="U334" s="33"/>
      <c r="V334" s="33"/>
      <c r="W334" s="33"/>
      <c r="X334" s="33"/>
      <c r="Y334" s="33"/>
      <c r="Z334" s="33"/>
      <c r="AA334" s="33"/>
      <c r="AB334" s="33"/>
      <c r="AC334" s="33"/>
      <c r="AD334" s="33"/>
      <c r="AE334" s="33"/>
      <c r="AR334" s="201" t="s">
        <v>556</v>
      </c>
      <c r="AT334" s="201" t="s">
        <v>553</v>
      </c>
      <c r="AU334" s="201" t="s">
        <v>85</v>
      </c>
      <c r="AY334" s="16" t="s">
        <v>133</v>
      </c>
      <c r="BE334" s="202">
        <f>IF(N334="základní",J334,0)</f>
        <v>0</v>
      </c>
      <c r="BF334" s="202">
        <f>IF(N334="snížená",J334,0)</f>
        <v>0</v>
      </c>
      <c r="BG334" s="202">
        <f>IF(N334="zákl. přenesená",J334,0)</f>
        <v>0</v>
      </c>
      <c r="BH334" s="202">
        <f>IF(N334="sníž. přenesená",J334,0)</f>
        <v>0</v>
      </c>
      <c r="BI334" s="202">
        <f>IF(N334="nulová",J334,0)</f>
        <v>0</v>
      </c>
      <c r="BJ334" s="16" t="s">
        <v>83</v>
      </c>
      <c r="BK334" s="202">
        <f>ROUND(I334*H334,2)</f>
        <v>0</v>
      </c>
      <c r="BL334" s="16" t="s">
        <v>556</v>
      </c>
      <c r="BM334" s="201" t="s">
        <v>1128</v>
      </c>
    </row>
    <row r="335" spans="1:65" s="2" customFormat="1" ht="11.25">
      <c r="A335" s="33"/>
      <c r="B335" s="34"/>
      <c r="C335" s="35"/>
      <c r="D335" s="203" t="s">
        <v>143</v>
      </c>
      <c r="E335" s="35"/>
      <c r="F335" s="204" t="s">
        <v>1127</v>
      </c>
      <c r="G335" s="35"/>
      <c r="H335" s="35"/>
      <c r="I335" s="205"/>
      <c r="J335" s="35"/>
      <c r="K335" s="35"/>
      <c r="L335" s="38"/>
      <c r="M335" s="206"/>
      <c r="N335" s="207"/>
      <c r="O335" s="70"/>
      <c r="P335" s="70"/>
      <c r="Q335" s="70"/>
      <c r="R335" s="70"/>
      <c r="S335" s="70"/>
      <c r="T335" s="71"/>
      <c r="U335" s="33"/>
      <c r="V335" s="33"/>
      <c r="W335" s="33"/>
      <c r="X335" s="33"/>
      <c r="Y335" s="33"/>
      <c r="Z335" s="33"/>
      <c r="AA335" s="33"/>
      <c r="AB335" s="33"/>
      <c r="AC335" s="33"/>
      <c r="AD335" s="33"/>
      <c r="AE335" s="33"/>
      <c r="AT335" s="16" t="s">
        <v>143</v>
      </c>
      <c r="AU335" s="16" t="s">
        <v>85</v>
      </c>
    </row>
    <row r="336" spans="1:65" s="2" customFormat="1" ht="16.5" customHeight="1">
      <c r="A336" s="33"/>
      <c r="B336" s="34"/>
      <c r="C336" s="190" t="s">
        <v>386</v>
      </c>
      <c r="D336" s="190" t="s">
        <v>136</v>
      </c>
      <c r="E336" s="191" t="s">
        <v>1129</v>
      </c>
      <c r="F336" s="192" t="s">
        <v>1130</v>
      </c>
      <c r="G336" s="193" t="s">
        <v>147</v>
      </c>
      <c r="H336" s="194">
        <v>5</v>
      </c>
      <c r="I336" s="195"/>
      <c r="J336" s="196">
        <f>ROUND(I336*H336,2)</f>
        <v>0</v>
      </c>
      <c r="K336" s="192" t="s">
        <v>140</v>
      </c>
      <c r="L336" s="38"/>
      <c r="M336" s="197" t="s">
        <v>1</v>
      </c>
      <c r="N336" s="198" t="s">
        <v>42</v>
      </c>
      <c r="O336" s="70"/>
      <c r="P336" s="199">
        <f>O336*H336</f>
        <v>0</v>
      </c>
      <c r="Q336" s="199">
        <v>0</v>
      </c>
      <c r="R336" s="199">
        <f>Q336*H336</f>
        <v>0</v>
      </c>
      <c r="S336" s="199">
        <v>0</v>
      </c>
      <c r="T336" s="200">
        <f>S336*H336</f>
        <v>0</v>
      </c>
      <c r="U336" s="33"/>
      <c r="V336" s="33"/>
      <c r="W336" s="33"/>
      <c r="X336" s="33"/>
      <c r="Y336" s="33"/>
      <c r="Z336" s="33"/>
      <c r="AA336" s="33"/>
      <c r="AB336" s="33"/>
      <c r="AC336" s="33"/>
      <c r="AD336" s="33"/>
      <c r="AE336" s="33"/>
      <c r="AR336" s="201" t="s">
        <v>141</v>
      </c>
      <c r="AT336" s="201" t="s">
        <v>136</v>
      </c>
      <c r="AU336" s="201" t="s">
        <v>85</v>
      </c>
      <c r="AY336" s="16" t="s">
        <v>133</v>
      </c>
      <c r="BE336" s="202">
        <f>IF(N336="základní",J336,0)</f>
        <v>0</v>
      </c>
      <c r="BF336" s="202">
        <f>IF(N336="snížená",J336,0)</f>
        <v>0</v>
      </c>
      <c r="BG336" s="202">
        <f>IF(N336="zákl. přenesená",J336,0)</f>
        <v>0</v>
      </c>
      <c r="BH336" s="202">
        <f>IF(N336="sníž. přenesená",J336,0)</f>
        <v>0</v>
      </c>
      <c r="BI336" s="202">
        <f>IF(N336="nulová",J336,0)</f>
        <v>0</v>
      </c>
      <c r="BJ336" s="16" t="s">
        <v>83</v>
      </c>
      <c r="BK336" s="202">
        <f>ROUND(I336*H336,2)</f>
        <v>0</v>
      </c>
      <c r="BL336" s="16" t="s">
        <v>141</v>
      </c>
      <c r="BM336" s="201" t="s">
        <v>1131</v>
      </c>
    </row>
    <row r="337" spans="1:65" s="2" customFormat="1" ht="11.25">
      <c r="A337" s="33"/>
      <c r="B337" s="34"/>
      <c r="C337" s="35"/>
      <c r="D337" s="203" t="s">
        <v>143</v>
      </c>
      <c r="E337" s="35"/>
      <c r="F337" s="204" t="s">
        <v>1130</v>
      </c>
      <c r="G337" s="35"/>
      <c r="H337" s="35"/>
      <c r="I337" s="205"/>
      <c r="J337" s="35"/>
      <c r="K337" s="35"/>
      <c r="L337" s="38"/>
      <c r="M337" s="206"/>
      <c r="N337" s="207"/>
      <c r="O337" s="70"/>
      <c r="P337" s="70"/>
      <c r="Q337" s="70"/>
      <c r="R337" s="70"/>
      <c r="S337" s="70"/>
      <c r="T337" s="71"/>
      <c r="U337" s="33"/>
      <c r="V337" s="33"/>
      <c r="W337" s="33"/>
      <c r="X337" s="33"/>
      <c r="Y337" s="33"/>
      <c r="Z337" s="33"/>
      <c r="AA337" s="33"/>
      <c r="AB337" s="33"/>
      <c r="AC337" s="33"/>
      <c r="AD337" s="33"/>
      <c r="AE337" s="33"/>
      <c r="AT337" s="16" t="s">
        <v>143</v>
      </c>
      <c r="AU337" s="16" t="s">
        <v>85</v>
      </c>
    </row>
    <row r="338" spans="1:65" s="2" customFormat="1" ht="16.5" customHeight="1">
      <c r="A338" s="33"/>
      <c r="B338" s="34"/>
      <c r="C338" s="190" t="s">
        <v>391</v>
      </c>
      <c r="D338" s="190" t="s">
        <v>136</v>
      </c>
      <c r="E338" s="191" t="s">
        <v>1132</v>
      </c>
      <c r="F338" s="192" t="s">
        <v>1133</v>
      </c>
      <c r="G338" s="193" t="s">
        <v>147</v>
      </c>
      <c r="H338" s="194">
        <v>5</v>
      </c>
      <c r="I338" s="195"/>
      <c r="J338" s="196">
        <f>ROUND(I338*H338,2)</f>
        <v>0</v>
      </c>
      <c r="K338" s="192" t="s">
        <v>140</v>
      </c>
      <c r="L338" s="38"/>
      <c r="M338" s="197" t="s">
        <v>1</v>
      </c>
      <c r="N338" s="198" t="s">
        <v>42</v>
      </c>
      <c r="O338" s="70"/>
      <c r="P338" s="199">
        <f>O338*H338</f>
        <v>0</v>
      </c>
      <c r="Q338" s="199">
        <v>0</v>
      </c>
      <c r="R338" s="199">
        <f>Q338*H338</f>
        <v>0</v>
      </c>
      <c r="S338" s="199">
        <v>0</v>
      </c>
      <c r="T338" s="200">
        <f>S338*H338</f>
        <v>0</v>
      </c>
      <c r="U338" s="33"/>
      <c r="V338" s="33"/>
      <c r="W338" s="33"/>
      <c r="X338" s="33"/>
      <c r="Y338" s="33"/>
      <c r="Z338" s="33"/>
      <c r="AA338" s="33"/>
      <c r="AB338" s="33"/>
      <c r="AC338" s="33"/>
      <c r="AD338" s="33"/>
      <c r="AE338" s="33"/>
      <c r="AR338" s="201" t="s">
        <v>141</v>
      </c>
      <c r="AT338" s="201" t="s">
        <v>136</v>
      </c>
      <c r="AU338" s="201" t="s">
        <v>85</v>
      </c>
      <c r="AY338" s="16" t="s">
        <v>133</v>
      </c>
      <c r="BE338" s="202">
        <f>IF(N338="základní",J338,0)</f>
        <v>0</v>
      </c>
      <c r="BF338" s="202">
        <f>IF(N338="snížená",J338,0)</f>
        <v>0</v>
      </c>
      <c r="BG338" s="202">
        <f>IF(N338="zákl. přenesená",J338,0)</f>
        <v>0</v>
      </c>
      <c r="BH338" s="202">
        <f>IF(N338="sníž. přenesená",J338,0)</f>
        <v>0</v>
      </c>
      <c r="BI338" s="202">
        <f>IF(N338="nulová",J338,0)</f>
        <v>0</v>
      </c>
      <c r="BJ338" s="16" t="s">
        <v>83</v>
      </c>
      <c r="BK338" s="202">
        <f>ROUND(I338*H338,2)</f>
        <v>0</v>
      </c>
      <c r="BL338" s="16" t="s">
        <v>141</v>
      </c>
      <c r="BM338" s="201" t="s">
        <v>1134</v>
      </c>
    </row>
    <row r="339" spans="1:65" s="2" customFormat="1" ht="19.5">
      <c r="A339" s="33"/>
      <c r="B339" s="34"/>
      <c r="C339" s="35"/>
      <c r="D339" s="203" t="s">
        <v>143</v>
      </c>
      <c r="E339" s="35"/>
      <c r="F339" s="204" t="s">
        <v>1135</v>
      </c>
      <c r="G339" s="35"/>
      <c r="H339" s="35"/>
      <c r="I339" s="205"/>
      <c r="J339" s="35"/>
      <c r="K339" s="35"/>
      <c r="L339" s="38"/>
      <c r="M339" s="206"/>
      <c r="N339" s="207"/>
      <c r="O339" s="70"/>
      <c r="P339" s="70"/>
      <c r="Q339" s="70"/>
      <c r="R339" s="70"/>
      <c r="S339" s="70"/>
      <c r="T339" s="71"/>
      <c r="U339" s="33"/>
      <c r="V339" s="33"/>
      <c r="W339" s="33"/>
      <c r="X339" s="33"/>
      <c r="Y339" s="33"/>
      <c r="Z339" s="33"/>
      <c r="AA339" s="33"/>
      <c r="AB339" s="33"/>
      <c r="AC339" s="33"/>
      <c r="AD339" s="33"/>
      <c r="AE339" s="33"/>
      <c r="AT339" s="16" t="s">
        <v>143</v>
      </c>
      <c r="AU339" s="16" t="s">
        <v>85</v>
      </c>
    </row>
    <row r="340" spans="1:65" s="13" customFormat="1" ht="11.25">
      <c r="B340" s="209"/>
      <c r="C340" s="210"/>
      <c r="D340" s="203" t="s">
        <v>173</v>
      </c>
      <c r="E340" s="211" t="s">
        <v>1</v>
      </c>
      <c r="F340" s="212" t="s">
        <v>961</v>
      </c>
      <c r="G340" s="210"/>
      <c r="H340" s="213">
        <v>1</v>
      </c>
      <c r="I340" s="214"/>
      <c r="J340" s="210"/>
      <c r="K340" s="210"/>
      <c r="L340" s="215"/>
      <c r="M340" s="216"/>
      <c r="N340" s="217"/>
      <c r="O340" s="217"/>
      <c r="P340" s="217"/>
      <c r="Q340" s="217"/>
      <c r="R340" s="217"/>
      <c r="S340" s="217"/>
      <c r="T340" s="218"/>
      <c r="AT340" s="219" t="s">
        <v>173</v>
      </c>
      <c r="AU340" s="219" t="s">
        <v>85</v>
      </c>
      <c r="AV340" s="13" t="s">
        <v>85</v>
      </c>
      <c r="AW340" s="13" t="s">
        <v>34</v>
      </c>
      <c r="AX340" s="13" t="s">
        <v>77</v>
      </c>
      <c r="AY340" s="219" t="s">
        <v>133</v>
      </c>
    </row>
    <row r="341" spans="1:65" s="13" customFormat="1" ht="11.25">
      <c r="B341" s="209"/>
      <c r="C341" s="210"/>
      <c r="D341" s="203" t="s">
        <v>173</v>
      </c>
      <c r="E341" s="211" t="s">
        <v>1</v>
      </c>
      <c r="F341" s="212" t="s">
        <v>1107</v>
      </c>
      <c r="G341" s="210"/>
      <c r="H341" s="213">
        <v>1</v>
      </c>
      <c r="I341" s="214"/>
      <c r="J341" s="210"/>
      <c r="K341" s="210"/>
      <c r="L341" s="215"/>
      <c r="M341" s="216"/>
      <c r="N341" s="217"/>
      <c r="O341" s="217"/>
      <c r="P341" s="217"/>
      <c r="Q341" s="217"/>
      <c r="R341" s="217"/>
      <c r="S341" s="217"/>
      <c r="T341" s="218"/>
      <c r="AT341" s="219" t="s">
        <v>173</v>
      </c>
      <c r="AU341" s="219" t="s">
        <v>85</v>
      </c>
      <c r="AV341" s="13" t="s">
        <v>85</v>
      </c>
      <c r="AW341" s="13" t="s">
        <v>34</v>
      </c>
      <c r="AX341" s="13" t="s">
        <v>77</v>
      </c>
      <c r="AY341" s="219" t="s">
        <v>133</v>
      </c>
    </row>
    <row r="342" spans="1:65" s="13" customFormat="1" ht="11.25">
      <c r="B342" s="209"/>
      <c r="C342" s="210"/>
      <c r="D342" s="203" t="s">
        <v>173</v>
      </c>
      <c r="E342" s="211" t="s">
        <v>1</v>
      </c>
      <c r="F342" s="212" t="s">
        <v>1095</v>
      </c>
      <c r="G342" s="210"/>
      <c r="H342" s="213">
        <v>1</v>
      </c>
      <c r="I342" s="214"/>
      <c r="J342" s="210"/>
      <c r="K342" s="210"/>
      <c r="L342" s="215"/>
      <c r="M342" s="216"/>
      <c r="N342" s="217"/>
      <c r="O342" s="217"/>
      <c r="P342" s="217"/>
      <c r="Q342" s="217"/>
      <c r="R342" s="217"/>
      <c r="S342" s="217"/>
      <c r="T342" s="218"/>
      <c r="AT342" s="219" t="s">
        <v>173</v>
      </c>
      <c r="AU342" s="219" t="s">
        <v>85</v>
      </c>
      <c r="AV342" s="13" t="s">
        <v>85</v>
      </c>
      <c r="AW342" s="13" t="s">
        <v>34</v>
      </c>
      <c r="AX342" s="13" t="s">
        <v>77</v>
      </c>
      <c r="AY342" s="219" t="s">
        <v>133</v>
      </c>
    </row>
    <row r="343" spans="1:65" s="13" customFormat="1" ht="11.25">
      <c r="B343" s="209"/>
      <c r="C343" s="210"/>
      <c r="D343" s="203" t="s">
        <v>173</v>
      </c>
      <c r="E343" s="211" t="s">
        <v>1</v>
      </c>
      <c r="F343" s="212" t="s">
        <v>1073</v>
      </c>
      <c r="G343" s="210"/>
      <c r="H343" s="213">
        <v>1</v>
      </c>
      <c r="I343" s="214"/>
      <c r="J343" s="210"/>
      <c r="K343" s="210"/>
      <c r="L343" s="215"/>
      <c r="M343" s="216"/>
      <c r="N343" s="217"/>
      <c r="O343" s="217"/>
      <c r="P343" s="217"/>
      <c r="Q343" s="217"/>
      <c r="R343" s="217"/>
      <c r="S343" s="217"/>
      <c r="T343" s="218"/>
      <c r="AT343" s="219" t="s">
        <v>173</v>
      </c>
      <c r="AU343" s="219" t="s">
        <v>85</v>
      </c>
      <c r="AV343" s="13" t="s">
        <v>85</v>
      </c>
      <c r="AW343" s="13" t="s">
        <v>34</v>
      </c>
      <c r="AX343" s="13" t="s">
        <v>77</v>
      </c>
      <c r="AY343" s="219" t="s">
        <v>133</v>
      </c>
    </row>
    <row r="344" spans="1:65" s="13" customFormat="1" ht="11.25">
      <c r="B344" s="209"/>
      <c r="C344" s="210"/>
      <c r="D344" s="203" t="s">
        <v>173</v>
      </c>
      <c r="E344" s="211" t="s">
        <v>1</v>
      </c>
      <c r="F344" s="212" t="s">
        <v>1101</v>
      </c>
      <c r="G344" s="210"/>
      <c r="H344" s="213">
        <v>1</v>
      </c>
      <c r="I344" s="214"/>
      <c r="J344" s="210"/>
      <c r="K344" s="210"/>
      <c r="L344" s="215"/>
      <c r="M344" s="216"/>
      <c r="N344" s="217"/>
      <c r="O344" s="217"/>
      <c r="P344" s="217"/>
      <c r="Q344" s="217"/>
      <c r="R344" s="217"/>
      <c r="S344" s="217"/>
      <c r="T344" s="218"/>
      <c r="AT344" s="219" t="s">
        <v>173</v>
      </c>
      <c r="AU344" s="219" t="s">
        <v>85</v>
      </c>
      <c r="AV344" s="13" t="s">
        <v>85</v>
      </c>
      <c r="AW344" s="13" t="s">
        <v>34</v>
      </c>
      <c r="AX344" s="13" t="s">
        <v>77</v>
      </c>
      <c r="AY344" s="219" t="s">
        <v>133</v>
      </c>
    </row>
    <row r="345" spans="1:65" s="14" customFormat="1" ht="11.25">
      <c r="B345" s="220"/>
      <c r="C345" s="221"/>
      <c r="D345" s="203" t="s">
        <v>173</v>
      </c>
      <c r="E345" s="222" t="s">
        <v>1</v>
      </c>
      <c r="F345" s="223" t="s">
        <v>176</v>
      </c>
      <c r="G345" s="221"/>
      <c r="H345" s="224">
        <v>5</v>
      </c>
      <c r="I345" s="225"/>
      <c r="J345" s="221"/>
      <c r="K345" s="221"/>
      <c r="L345" s="226"/>
      <c r="M345" s="227"/>
      <c r="N345" s="228"/>
      <c r="O345" s="228"/>
      <c r="P345" s="228"/>
      <c r="Q345" s="228"/>
      <c r="R345" s="228"/>
      <c r="S345" s="228"/>
      <c r="T345" s="229"/>
      <c r="AT345" s="230" t="s">
        <v>173</v>
      </c>
      <c r="AU345" s="230" t="s">
        <v>85</v>
      </c>
      <c r="AV345" s="14" t="s">
        <v>141</v>
      </c>
      <c r="AW345" s="14" t="s">
        <v>34</v>
      </c>
      <c r="AX345" s="14" t="s">
        <v>83</v>
      </c>
      <c r="AY345" s="230" t="s">
        <v>133</v>
      </c>
    </row>
    <row r="346" spans="1:65" s="2" customFormat="1" ht="16.5" customHeight="1">
      <c r="A346" s="33"/>
      <c r="B346" s="34"/>
      <c r="C346" s="231" t="s">
        <v>396</v>
      </c>
      <c r="D346" s="231" t="s">
        <v>553</v>
      </c>
      <c r="E346" s="232" t="s">
        <v>1136</v>
      </c>
      <c r="F346" s="233" t="s">
        <v>1137</v>
      </c>
      <c r="G346" s="234" t="s">
        <v>147</v>
      </c>
      <c r="H346" s="235">
        <v>5</v>
      </c>
      <c r="I346" s="236"/>
      <c r="J346" s="237">
        <f>ROUND(I346*H346,2)</f>
        <v>0</v>
      </c>
      <c r="K346" s="233" t="s">
        <v>140</v>
      </c>
      <c r="L346" s="238"/>
      <c r="M346" s="239" t="s">
        <v>1</v>
      </c>
      <c r="N346" s="240" t="s">
        <v>42</v>
      </c>
      <c r="O346" s="70"/>
      <c r="P346" s="199">
        <f>O346*H346</f>
        <v>0</v>
      </c>
      <c r="Q346" s="199">
        <v>0</v>
      </c>
      <c r="R346" s="199">
        <f>Q346*H346</f>
        <v>0</v>
      </c>
      <c r="S346" s="199">
        <v>0</v>
      </c>
      <c r="T346" s="200">
        <f>S346*H346</f>
        <v>0</v>
      </c>
      <c r="U346" s="33"/>
      <c r="V346" s="33"/>
      <c r="W346" s="33"/>
      <c r="X346" s="33"/>
      <c r="Y346" s="33"/>
      <c r="Z346" s="33"/>
      <c r="AA346" s="33"/>
      <c r="AB346" s="33"/>
      <c r="AC346" s="33"/>
      <c r="AD346" s="33"/>
      <c r="AE346" s="33"/>
      <c r="AR346" s="201" t="s">
        <v>556</v>
      </c>
      <c r="AT346" s="201" t="s">
        <v>553</v>
      </c>
      <c r="AU346" s="201" t="s">
        <v>85</v>
      </c>
      <c r="AY346" s="16" t="s">
        <v>133</v>
      </c>
      <c r="BE346" s="202">
        <f>IF(N346="základní",J346,0)</f>
        <v>0</v>
      </c>
      <c r="BF346" s="202">
        <f>IF(N346="snížená",J346,0)</f>
        <v>0</v>
      </c>
      <c r="BG346" s="202">
        <f>IF(N346="zákl. přenesená",J346,0)</f>
        <v>0</v>
      </c>
      <c r="BH346" s="202">
        <f>IF(N346="sníž. přenesená",J346,0)</f>
        <v>0</v>
      </c>
      <c r="BI346" s="202">
        <f>IF(N346="nulová",J346,0)</f>
        <v>0</v>
      </c>
      <c r="BJ346" s="16" t="s">
        <v>83</v>
      </c>
      <c r="BK346" s="202">
        <f>ROUND(I346*H346,2)</f>
        <v>0</v>
      </c>
      <c r="BL346" s="16" t="s">
        <v>556</v>
      </c>
      <c r="BM346" s="201" t="s">
        <v>1138</v>
      </c>
    </row>
    <row r="347" spans="1:65" s="2" customFormat="1" ht="11.25">
      <c r="A347" s="33"/>
      <c r="B347" s="34"/>
      <c r="C347" s="35"/>
      <c r="D347" s="203" t="s">
        <v>143</v>
      </c>
      <c r="E347" s="35"/>
      <c r="F347" s="204" t="s">
        <v>1137</v>
      </c>
      <c r="G347" s="35"/>
      <c r="H347" s="35"/>
      <c r="I347" s="205"/>
      <c r="J347" s="35"/>
      <c r="K347" s="35"/>
      <c r="L347" s="38"/>
      <c r="M347" s="206"/>
      <c r="N347" s="207"/>
      <c r="O347" s="70"/>
      <c r="P347" s="70"/>
      <c r="Q347" s="70"/>
      <c r="R347" s="70"/>
      <c r="S347" s="70"/>
      <c r="T347" s="71"/>
      <c r="U347" s="33"/>
      <c r="V347" s="33"/>
      <c r="W347" s="33"/>
      <c r="X347" s="33"/>
      <c r="Y347" s="33"/>
      <c r="Z347" s="33"/>
      <c r="AA347" s="33"/>
      <c r="AB347" s="33"/>
      <c r="AC347" s="33"/>
      <c r="AD347" s="33"/>
      <c r="AE347" s="33"/>
      <c r="AT347" s="16" t="s">
        <v>143</v>
      </c>
      <c r="AU347" s="16" t="s">
        <v>85</v>
      </c>
    </row>
    <row r="348" spans="1:65" s="2" customFormat="1" ht="16.5" customHeight="1">
      <c r="A348" s="33"/>
      <c r="B348" s="34"/>
      <c r="C348" s="190" t="s">
        <v>403</v>
      </c>
      <c r="D348" s="190" t="s">
        <v>136</v>
      </c>
      <c r="E348" s="191" t="s">
        <v>1139</v>
      </c>
      <c r="F348" s="192" t="s">
        <v>1140</v>
      </c>
      <c r="G348" s="193" t="s">
        <v>147</v>
      </c>
      <c r="H348" s="194">
        <v>4</v>
      </c>
      <c r="I348" s="195"/>
      <c r="J348" s="196">
        <f>ROUND(I348*H348,2)</f>
        <v>0</v>
      </c>
      <c r="K348" s="192" t="s">
        <v>140</v>
      </c>
      <c r="L348" s="38"/>
      <c r="M348" s="197" t="s">
        <v>1</v>
      </c>
      <c r="N348" s="198" t="s">
        <v>42</v>
      </c>
      <c r="O348" s="70"/>
      <c r="P348" s="199">
        <f>O348*H348</f>
        <v>0</v>
      </c>
      <c r="Q348" s="199">
        <v>0</v>
      </c>
      <c r="R348" s="199">
        <f>Q348*H348</f>
        <v>0</v>
      </c>
      <c r="S348" s="199">
        <v>0</v>
      </c>
      <c r="T348" s="200">
        <f>S348*H348</f>
        <v>0</v>
      </c>
      <c r="U348" s="33"/>
      <c r="V348" s="33"/>
      <c r="W348" s="33"/>
      <c r="X348" s="33"/>
      <c r="Y348" s="33"/>
      <c r="Z348" s="33"/>
      <c r="AA348" s="33"/>
      <c r="AB348" s="33"/>
      <c r="AC348" s="33"/>
      <c r="AD348" s="33"/>
      <c r="AE348" s="33"/>
      <c r="AR348" s="201" t="s">
        <v>141</v>
      </c>
      <c r="AT348" s="201" t="s">
        <v>136</v>
      </c>
      <c r="AU348" s="201" t="s">
        <v>85</v>
      </c>
      <c r="AY348" s="16" t="s">
        <v>133</v>
      </c>
      <c r="BE348" s="202">
        <f>IF(N348="základní",J348,0)</f>
        <v>0</v>
      </c>
      <c r="BF348" s="202">
        <f>IF(N348="snížená",J348,0)</f>
        <v>0</v>
      </c>
      <c r="BG348" s="202">
        <f>IF(N348="zákl. přenesená",J348,0)</f>
        <v>0</v>
      </c>
      <c r="BH348" s="202">
        <f>IF(N348="sníž. přenesená",J348,0)</f>
        <v>0</v>
      </c>
      <c r="BI348" s="202">
        <f>IF(N348="nulová",J348,0)</f>
        <v>0</v>
      </c>
      <c r="BJ348" s="16" t="s">
        <v>83</v>
      </c>
      <c r="BK348" s="202">
        <f>ROUND(I348*H348,2)</f>
        <v>0</v>
      </c>
      <c r="BL348" s="16" t="s">
        <v>141</v>
      </c>
      <c r="BM348" s="201" t="s">
        <v>1141</v>
      </c>
    </row>
    <row r="349" spans="1:65" s="2" customFormat="1" ht="11.25">
      <c r="A349" s="33"/>
      <c r="B349" s="34"/>
      <c r="C349" s="35"/>
      <c r="D349" s="203" t="s">
        <v>143</v>
      </c>
      <c r="E349" s="35"/>
      <c r="F349" s="204" t="s">
        <v>1140</v>
      </c>
      <c r="G349" s="35"/>
      <c r="H349" s="35"/>
      <c r="I349" s="205"/>
      <c r="J349" s="35"/>
      <c r="K349" s="35"/>
      <c r="L349" s="38"/>
      <c r="M349" s="206"/>
      <c r="N349" s="207"/>
      <c r="O349" s="70"/>
      <c r="P349" s="70"/>
      <c r="Q349" s="70"/>
      <c r="R349" s="70"/>
      <c r="S349" s="70"/>
      <c r="T349" s="71"/>
      <c r="U349" s="33"/>
      <c r="V349" s="33"/>
      <c r="W349" s="33"/>
      <c r="X349" s="33"/>
      <c r="Y349" s="33"/>
      <c r="Z349" s="33"/>
      <c r="AA349" s="33"/>
      <c r="AB349" s="33"/>
      <c r="AC349" s="33"/>
      <c r="AD349" s="33"/>
      <c r="AE349" s="33"/>
      <c r="AT349" s="16" t="s">
        <v>143</v>
      </c>
      <c r="AU349" s="16" t="s">
        <v>85</v>
      </c>
    </row>
    <row r="350" spans="1:65" s="13" customFormat="1" ht="11.25">
      <c r="B350" s="209"/>
      <c r="C350" s="210"/>
      <c r="D350" s="203" t="s">
        <v>173</v>
      </c>
      <c r="E350" s="211" t="s">
        <v>1</v>
      </c>
      <c r="F350" s="212" t="s">
        <v>1106</v>
      </c>
      <c r="G350" s="210"/>
      <c r="H350" s="213">
        <v>1</v>
      </c>
      <c r="I350" s="214"/>
      <c r="J350" s="210"/>
      <c r="K350" s="210"/>
      <c r="L350" s="215"/>
      <c r="M350" s="216"/>
      <c r="N350" s="217"/>
      <c r="O350" s="217"/>
      <c r="P350" s="217"/>
      <c r="Q350" s="217"/>
      <c r="R350" s="217"/>
      <c r="S350" s="217"/>
      <c r="T350" s="218"/>
      <c r="AT350" s="219" t="s">
        <v>173</v>
      </c>
      <c r="AU350" s="219" t="s">
        <v>85</v>
      </c>
      <c r="AV350" s="13" t="s">
        <v>85</v>
      </c>
      <c r="AW350" s="13" t="s">
        <v>34</v>
      </c>
      <c r="AX350" s="13" t="s">
        <v>77</v>
      </c>
      <c r="AY350" s="219" t="s">
        <v>133</v>
      </c>
    </row>
    <row r="351" spans="1:65" s="13" customFormat="1" ht="11.25">
      <c r="B351" s="209"/>
      <c r="C351" s="210"/>
      <c r="D351" s="203" t="s">
        <v>173</v>
      </c>
      <c r="E351" s="211" t="s">
        <v>1</v>
      </c>
      <c r="F351" s="212" t="s">
        <v>984</v>
      </c>
      <c r="G351" s="210"/>
      <c r="H351" s="213">
        <v>1</v>
      </c>
      <c r="I351" s="214"/>
      <c r="J351" s="210"/>
      <c r="K351" s="210"/>
      <c r="L351" s="215"/>
      <c r="M351" s="216"/>
      <c r="N351" s="217"/>
      <c r="O351" s="217"/>
      <c r="P351" s="217"/>
      <c r="Q351" s="217"/>
      <c r="R351" s="217"/>
      <c r="S351" s="217"/>
      <c r="T351" s="218"/>
      <c r="AT351" s="219" t="s">
        <v>173</v>
      </c>
      <c r="AU351" s="219" t="s">
        <v>85</v>
      </c>
      <c r="AV351" s="13" t="s">
        <v>85</v>
      </c>
      <c r="AW351" s="13" t="s">
        <v>34</v>
      </c>
      <c r="AX351" s="13" t="s">
        <v>77</v>
      </c>
      <c r="AY351" s="219" t="s">
        <v>133</v>
      </c>
    </row>
    <row r="352" spans="1:65" s="13" customFormat="1" ht="11.25">
      <c r="B352" s="209"/>
      <c r="C352" s="210"/>
      <c r="D352" s="203" t="s">
        <v>173</v>
      </c>
      <c r="E352" s="211" t="s">
        <v>1</v>
      </c>
      <c r="F352" s="212" t="s">
        <v>1108</v>
      </c>
      <c r="G352" s="210"/>
      <c r="H352" s="213">
        <v>2</v>
      </c>
      <c r="I352" s="214"/>
      <c r="J352" s="210"/>
      <c r="K352" s="210"/>
      <c r="L352" s="215"/>
      <c r="M352" s="216"/>
      <c r="N352" s="217"/>
      <c r="O352" s="217"/>
      <c r="P352" s="217"/>
      <c r="Q352" s="217"/>
      <c r="R352" s="217"/>
      <c r="S352" s="217"/>
      <c r="T352" s="218"/>
      <c r="AT352" s="219" t="s">
        <v>173</v>
      </c>
      <c r="AU352" s="219" t="s">
        <v>85</v>
      </c>
      <c r="AV352" s="13" t="s">
        <v>85</v>
      </c>
      <c r="AW352" s="13" t="s">
        <v>34</v>
      </c>
      <c r="AX352" s="13" t="s">
        <v>77</v>
      </c>
      <c r="AY352" s="219" t="s">
        <v>133</v>
      </c>
    </row>
    <row r="353" spans="1:65" s="14" customFormat="1" ht="11.25">
      <c r="B353" s="220"/>
      <c r="C353" s="221"/>
      <c r="D353" s="203" t="s">
        <v>173</v>
      </c>
      <c r="E353" s="222" t="s">
        <v>1</v>
      </c>
      <c r="F353" s="223" t="s">
        <v>176</v>
      </c>
      <c r="G353" s="221"/>
      <c r="H353" s="224">
        <v>4</v>
      </c>
      <c r="I353" s="225"/>
      <c r="J353" s="221"/>
      <c r="K353" s="221"/>
      <c r="L353" s="226"/>
      <c r="M353" s="227"/>
      <c r="N353" s="228"/>
      <c r="O353" s="228"/>
      <c r="P353" s="228"/>
      <c r="Q353" s="228"/>
      <c r="R353" s="228"/>
      <c r="S353" s="228"/>
      <c r="T353" s="229"/>
      <c r="AT353" s="230" t="s">
        <v>173</v>
      </c>
      <c r="AU353" s="230" t="s">
        <v>85</v>
      </c>
      <c r="AV353" s="14" t="s">
        <v>141</v>
      </c>
      <c r="AW353" s="14" t="s">
        <v>34</v>
      </c>
      <c r="AX353" s="14" t="s">
        <v>83</v>
      </c>
      <c r="AY353" s="230" t="s">
        <v>133</v>
      </c>
    </row>
    <row r="354" spans="1:65" s="2" customFormat="1" ht="16.5" customHeight="1">
      <c r="A354" s="33"/>
      <c r="B354" s="34"/>
      <c r="C354" s="190" t="s">
        <v>408</v>
      </c>
      <c r="D354" s="190" t="s">
        <v>136</v>
      </c>
      <c r="E354" s="191" t="s">
        <v>1142</v>
      </c>
      <c r="F354" s="192" t="s">
        <v>1143</v>
      </c>
      <c r="G354" s="193" t="s">
        <v>147</v>
      </c>
      <c r="H354" s="194">
        <v>4</v>
      </c>
      <c r="I354" s="195"/>
      <c r="J354" s="196">
        <f>ROUND(I354*H354,2)</f>
        <v>0</v>
      </c>
      <c r="K354" s="192" t="s">
        <v>140</v>
      </c>
      <c r="L354" s="38"/>
      <c r="M354" s="197" t="s">
        <v>1</v>
      </c>
      <c r="N354" s="198" t="s">
        <v>42</v>
      </c>
      <c r="O354" s="70"/>
      <c r="P354" s="199">
        <f>O354*H354</f>
        <v>0</v>
      </c>
      <c r="Q354" s="199">
        <v>0</v>
      </c>
      <c r="R354" s="199">
        <f>Q354*H354</f>
        <v>0</v>
      </c>
      <c r="S354" s="199">
        <v>0</v>
      </c>
      <c r="T354" s="200">
        <f>S354*H354</f>
        <v>0</v>
      </c>
      <c r="U354" s="33"/>
      <c r="V354" s="33"/>
      <c r="W354" s="33"/>
      <c r="X354" s="33"/>
      <c r="Y354" s="33"/>
      <c r="Z354" s="33"/>
      <c r="AA354" s="33"/>
      <c r="AB354" s="33"/>
      <c r="AC354" s="33"/>
      <c r="AD354" s="33"/>
      <c r="AE354" s="33"/>
      <c r="AR354" s="201" t="s">
        <v>141</v>
      </c>
      <c r="AT354" s="201" t="s">
        <v>136</v>
      </c>
      <c r="AU354" s="201" t="s">
        <v>85</v>
      </c>
      <c r="AY354" s="16" t="s">
        <v>133</v>
      </c>
      <c r="BE354" s="202">
        <f>IF(N354="základní",J354,0)</f>
        <v>0</v>
      </c>
      <c r="BF354" s="202">
        <f>IF(N354="snížená",J354,0)</f>
        <v>0</v>
      </c>
      <c r="BG354" s="202">
        <f>IF(N354="zákl. přenesená",J354,0)</f>
        <v>0</v>
      </c>
      <c r="BH354" s="202">
        <f>IF(N354="sníž. přenesená",J354,0)</f>
        <v>0</v>
      </c>
      <c r="BI354" s="202">
        <f>IF(N354="nulová",J354,0)</f>
        <v>0</v>
      </c>
      <c r="BJ354" s="16" t="s">
        <v>83</v>
      </c>
      <c r="BK354" s="202">
        <f>ROUND(I354*H354,2)</f>
        <v>0</v>
      </c>
      <c r="BL354" s="16" t="s">
        <v>141</v>
      </c>
      <c r="BM354" s="201" t="s">
        <v>1144</v>
      </c>
    </row>
    <row r="355" spans="1:65" s="2" customFormat="1" ht="19.5">
      <c r="A355" s="33"/>
      <c r="B355" s="34"/>
      <c r="C355" s="35"/>
      <c r="D355" s="203" t="s">
        <v>143</v>
      </c>
      <c r="E355" s="35"/>
      <c r="F355" s="204" t="s">
        <v>1145</v>
      </c>
      <c r="G355" s="35"/>
      <c r="H355" s="35"/>
      <c r="I355" s="205"/>
      <c r="J355" s="35"/>
      <c r="K355" s="35"/>
      <c r="L355" s="38"/>
      <c r="M355" s="206"/>
      <c r="N355" s="207"/>
      <c r="O355" s="70"/>
      <c r="P355" s="70"/>
      <c r="Q355" s="70"/>
      <c r="R355" s="70"/>
      <c r="S355" s="70"/>
      <c r="T355" s="71"/>
      <c r="U355" s="33"/>
      <c r="V355" s="33"/>
      <c r="W355" s="33"/>
      <c r="X355" s="33"/>
      <c r="Y355" s="33"/>
      <c r="Z355" s="33"/>
      <c r="AA355" s="33"/>
      <c r="AB355" s="33"/>
      <c r="AC355" s="33"/>
      <c r="AD355" s="33"/>
      <c r="AE355" s="33"/>
      <c r="AT355" s="16" t="s">
        <v>143</v>
      </c>
      <c r="AU355" s="16" t="s">
        <v>85</v>
      </c>
    </row>
    <row r="356" spans="1:65" s="13" customFormat="1" ht="11.25">
      <c r="B356" s="209"/>
      <c r="C356" s="210"/>
      <c r="D356" s="203" t="s">
        <v>173</v>
      </c>
      <c r="E356" s="211" t="s">
        <v>1</v>
      </c>
      <c r="F356" s="212" t="s">
        <v>1106</v>
      </c>
      <c r="G356" s="210"/>
      <c r="H356" s="213">
        <v>1</v>
      </c>
      <c r="I356" s="214"/>
      <c r="J356" s="210"/>
      <c r="K356" s="210"/>
      <c r="L356" s="215"/>
      <c r="M356" s="216"/>
      <c r="N356" s="217"/>
      <c r="O356" s="217"/>
      <c r="P356" s="217"/>
      <c r="Q356" s="217"/>
      <c r="R356" s="217"/>
      <c r="S356" s="217"/>
      <c r="T356" s="218"/>
      <c r="AT356" s="219" t="s">
        <v>173</v>
      </c>
      <c r="AU356" s="219" t="s">
        <v>85</v>
      </c>
      <c r="AV356" s="13" t="s">
        <v>85</v>
      </c>
      <c r="AW356" s="13" t="s">
        <v>34</v>
      </c>
      <c r="AX356" s="13" t="s">
        <v>77</v>
      </c>
      <c r="AY356" s="219" t="s">
        <v>133</v>
      </c>
    </row>
    <row r="357" spans="1:65" s="13" customFormat="1" ht="11.25">
      <c r="B357" s="209"/>
      <c r="C357" s="210"/>
      <c r="D357" s="203" t="s">
        <v>173</v>
      </c>
      <c r="E357" s="211" t="s">
        <v>1</v>
      </c>
      <c r="F357" s="212" t="s">
        <v>984</v>
      </c>
      <c r="G357" s="210"/>
      <c r="H357" s="213">
        <v>1</v>
      </c>
      <c r="I357" s="214"/>
      <c r="J357" s="210"/>
      <c r="K357" s="210"/>
      <c r="L357" s="215"/>
      <c r="M357" s="216"/>
      <c r="N357" s="217"/>
      <c r="O357" s="217"/>
      <c r="P357" s="217"/>
      <c r="Q357" s="217"/>
      <c r="R357" s="217"/>
      <c r="S357" s="217"/>
      <c r="T357" s="218"/>
      <c r="AT357" s="219" t="s">
        <v>173</v>
      </c>
      <c r="AU357" s="219" t="s">
        <v>85</v>
      </c>
      <c r="AV357" s="13" t="s">
        <v>85</v>
      </c>
      <c r="AW357" s="13" t="s">
        <v>34</v>
      </c>
      <c r="AX357" s="13" t="s">
        <v>77</v>
      </c>
      <c r="AY357" s="219" t="s">
        <v>133</v>
      </c>
    </row>
    <row r="358" spans="1:65" s="13" customFormat="1" ht="11.25">
      <c r="B358" s="209"/>
      <c r="C358" s="210"/>
      <c r="D358" s="203" t="s">
        <v>173</v>
      </c>
      <c r="E358" s="211" t="s">
        <v>1</v>
      </c>
      <c r="F358" s="212" t="s">
        <v>1108</v>
      </c>
      <c r="G358" s="210"/>
      <c r="H358" s="213">
        <v>2</v>
      </c>
      <c r="I358" s="214"/>
      <c r="J358" s="210"/>
      <c r="K358" s="210"/>
      <c r="L358" s="215"/>
      <c r="M358" s="216"/>
      <c r="N358" s="217"/>
      <c r="O358" s="217"/>
      <c r="P358" s="217"/>
      <c r="Q358" s="217"/>
      <c r="R358" s="217"/>
      <c r="S358" s="217"/>
      <c r="T358" s="218"/>
      <c r="AT358" s="219" t="s">
        <v>173</v>
      </c>
      <c r="AU358" s="219" t="s">
        <v>85</v>
      </c>
      <c r="AV358" s="13" t="s">
        <v>85</v>
      </c>
      <c r="AW358" s="13" t="s">
        <v>34</v>
      </c>
      <c r="AX358" s="13" t="s">
        <v>77</v>
      </c>
      <c r="AY358" s="219" t="s">
        <v>133</v>
      </c>
    </row>
    <row r="359" spans="1:65" s="14" customFormat="1" ht="11.25">
      <c r="B359" s="220"/>
      <c r="C359" s="221"/>
      <c r="D359" s="203" t="s">
        <v>173</v>
      </c>
      <c r="E359" s="222" t="s">
        <v>1</v>
      </c>
      <c r="F359" s="223" t="s">
        <v>176</v>
      </c>
      <c r="G359" s="221"/>
      <c r="H359" s="224">
        <v>4</v>
      </c>
      <c r="I359" s="225"/>
      <c r="J359" s="221"/>
      <c r="K359" s="221"/>
      <c r="L359" s="226"/>
      <c r="M359" s="227"/>
      <c r="N359" s="228"/>
      <c r="O359" s="228"/>
      <c r="P359" s="228"/>
      <c r="Q359" s="228"/>
      <c r="R359" s="228"/>
      <c r="S359" s="228"/>
      <c r="T359" s="229"/>
      <c r="AT359" s="230" t="s">
        <v>173</v>
      </c>
      <c r="AU359" s="230" t="s">
        <v>85</v>
      </c>
      <c r="AV359" s="14" t="s">
        <v>141</v>
      </c>
      <c r="AW359" s="14" t="s">
        <v>34</v>
      </c>
      <c r="AX359" s="14" t="s">
        <v>83</v>
      </c>
      <c r="AY359" s="230" t="s">
        <v>133</v>
      </c>
    </row>
    <row r="360" spans="1:65" s="2" customFormat="1" ht="16.5" customHeight="1">
      <c r="A360" s="33"/>
      <c r="B360" s="34"/>
      <c r="C360" s="231" t="s">
        <v>413</v>
      </c>
      <c r="D360" s="231" t="s">
        <v>553</v>
      </c>
      <c r="E360" s="232" t="s">
        <v>1146</v>
      </c>
      <c r="F360" s="233" t="s">
        <v>1147</v>
      </c>
      <c r="G360" s="234" t="s">
        <v>147</v>
      </c>
      <c r="H360" s="235">
        <v>2</v>
      </c>
      <c r="I360" s="236"/>
      <c r="J360" s="237">
        <f>ROUND(I360*H360,2)</f>
        <v>0</v>
      </c>
      <c r="K360" s="233" t="s">
        <v>140</v>
      </c>
      <c r="L360" s="238"/>
      <c r="M360" s="239" t="s">
        <v>1</v>
      </c>
      <c r="N360" s="240" t="s">
        <v>42</v>
      </c>
      <c r="O360" s="70"/>
      <c r="P360" s="199">
        <f>O360*H360</f>
        <v>0</v>
      </c>
      <c r="Q360" s="199">
        <v>0</v>
      </c>
      <c r="R360" s="199">
        <f>Q360*H360</f>
        <v>0</v>
      </c>
      <c r="S360" s="199">
        <v>0</v>
      </c>
      <c r="T360" s="200">
        <f>S360*H360</f>
        <v>0</v>
      </c>
      <c r="U360" s="33"/>
      <c r="V360" s="33"/>
      <c r="W360" s="33"/>
      <c r="X360" s="33"/>
      <c r="Y360" s="33"/>
      <c r="Z360" s="33"/>
      <c r="AA360" s="33"/>
      <c r="AB360" s="33"/>
      <c r="AC360" s="33"/>
      <c r="AD360" s="33"/>
      <c r="AE360" s="33"/>
      <c r="AR360" s="201" t="s">
        <v>556</v>
      </c>
      <c r="AT360" s="201" t="s">
        <v>553</v>
      </c>
      <c r="AU360" s="201" t="s">
        <v>85</v>
      </c>
      <c r="AY360" s="16" t="s">
        <v>133</v>
      </c>
      <c r="BE360" s="202">
        <f>IF(N360="základní",J360,0)</f>
        <v>0</v>
      </c>
      <c r="BF360" s="202">
        <f>IF(N360="snížená",J360,0)</f>
        <v>0</v>
      </c>
      <c r="BG360" s="202">
        <f>IF(N360="zákl. přenesená",J360,0)</f>
        <v>0</v>
      </c>
      <c r="BH360" s="202">
        <f>IF(N360="sníž. přenesená",J360,0)</f>
        <v>0</v>
      </c>
      <c r="BI360" s="202">
        <f>IF(N360="nulová",J360,0)</f>
        <v>0</v>
      </c>
      <c r="BJ360" s="16" t="s">
        <v>83</v>
      </c>
      <c r="BK360" s="202">
        <f>ROUND(I360*H360,2)</f>
        <v>0</v>
      </c>
      <c r="BL360" s="16" t="s">
        <v>556</v>
      </c>
      <c r="BM360" s="201" t="s">
        <v>1148</v>
      </c>
    </row>
    <row r="361" spans="1:65" s="2" customFormat="1" ht="11.25">
      <c r="A361" s="33"/>
      <c r="B361" s="34"/>
      <c r="C361" s="35"/>
      <c r="D361" s="203" t="s">
        <v>143</v>
      </c>
      <c r="E361" s="35"/>
      <c r="F361" s="204" t="s">
        <v>1147</v>
      </c>
      <c r="G361" s="35"/>
      <c r="H361" s="35"/>
      <c r="I361" s="205"/>
      <c r="J361" s="35"/>
      <c r="K361" s="35"/>
      <c r="L361" s="38"/>
      <c r="M361" s="206"/>
      <c r="N361" s="207"/>
      <c r="O361" s="70"/>
      <c r="P361" s="70"/>
      <c r="Q361" s="70"/>
      <c r="R361" s="70"/>
      <c r="S361" s="70"/>
      <c r="T361" s="71"/>
      <c r="U361" s="33"/>
      <c r="V361" s="33"/>
      <c r="W361" s="33"/>
      <c r="X361" s="33"/>
      <c r="Y361" s="33"/>
      <c r="Z361" s="33"/>
      <c r="AA361" s="33"/>
      <c r="AB361" s="33"/>
      <c r="AC361" s="33"/>
      <c r="AD361" s="33"/>
      <c r="AE361" s="33"/>
      <c r="AT361" s="16" t="s">
        <v>143</v>
      </c>
      <c r="AU361" s="16" t="s">
        <v>85</v>
      </c>
    </row>
    <row r="362" spans="1:65" s="2" customFormat="1" ht="16.5" customHeight="1">
      <c r="A362" s="33"/>
      <c r="B362" s="34"/>
      <c r="C362" s="231" t="s">
        <v>419</v>
      </c>
      <c r="D362" s="231" t="s">
        <v>553</v>
      </c>
      <c r="E362" s="232" t="s">
        <v>1149</v>
      </c>
      <c r="F362" s="233" t="s">
        <v>1150</v>
      </c>
      <c r="G362" s="234" t="s">
        <v>147</v>
      </c>
      <c r="H362" s="235">
        <v>2</v>
      </c>
      <c r="I362" s="236"/>
      <c r="J362" s="237">
        <f>ROUND(I362*H362,2)</f>
        <v>0</v>
      </c>
      <c r="K362" s="233" t="s">
        <v>140</v>
      </c>
      <c r="L362" s="238"/>
      <c r="M362" s="239" t="s">
        <v>1</v>
      </c>
      <c r="N362" s="240" t="s">
        <v>42</v>
      </c>
      <c r="O362" s="70"/>
      <c r="P362" s="199">
        <f>O362*H362</f>
        <v>0</v>
      </c>
      <c r="Q362" s="199">
        <v>0</v>
      </c>
      <c r="R362" s="199">
        <f>Q362*H362</f>
        <v>0</v>
      </c>
      <c r="S362" s="199">
        <v>0</v>
      </c>
      <c r="T362" s="200">
        <f>S362*H362</f>
        <v>0</v>
      </c>
      <c r="U362" s="33"/>
      <c r="V362" s="33"/>
      <c r="W362" s="33"/>
      <c r="X362" s="33"/>
      <c r="Y362" s="33"/>
      <c r="Z362" s="33"/>
      <c r="AA362" s="33"/>
      <c r="AB362" s="33"/>
      <c r="AC362" s="33"/>
      <c r="AD362" s="33"/>
      <c r="AE362" s="33"/>
      <c r="AR362" s="201" t="s">
        <v>556</v>
      </c>
      <c r="AT362" s="201" t="s">
        <v>553</v>
      </c>
      <c r="AU362" s="201" t="s">
        <v>85</v>
      </c>
      <c r="AY362" s="16" t="s">
        <v>133</v>
      </c>
      <c r="BE362" s="202">
        <f>IF(N362="základní",J362,0)</f>
        <v>0</v>
      </c>
      <c r="BF362" s="202">
        <f>IF(N362="snížená",J362,0)</f>
        <v>0</v>
      </c>
      <c r="BG362" s="202">
        <f>IF(N362="zákl. přenesená",J362,0)</f>
        <v>0</v>
      </c>
      <c r="BH362" s="202">
        <f>IF(N362="sníž. přenesená",J362,0)</f>
        <v>0</v>
      </c>
      <c r="BI362" s="202">
        <f>IF(N362="nulová",J362,0)</f>
        <v>0</v>
      </c>
      <c r="BJ362" s="16" t="s">
        <v>83</v>
      </c>
      <c r="BK362" s="202">
        <f>ROUND(I362*H362,2)</f>
        <v>0</v>
      </c>
      <c r="BL362" s="16" t="s">
        <v>556</v>
      </c>
      <c r="BM362" s="201" t="s">
        <v>1151</v>
      </c>
    </row>
    <row r="363" spans="1:65" s="2" customFormat="1" ht="11.25">
      <c r="A363" s="33"/>
      <c r="B363" s="34"/>
      <c r="C363" s="35"/>
      <c r="D363" s="203" t="s">
        <v>143</v>
      </c>
      <c r="E363" s="35"/>
      <c r="F363" s="204" t="s">
        <v>1150</v>
      </c>
      <c r="G363" s="35"/>
      <c r="H363" s="35"/>
      <c r="I363" s="205"/>
      <c r="J363" s="35"/>
      <c r="K363" s="35"/>
      <c r="L363" s="38"/>
      <c r="M363" s="206"/>
      <c r="N363" s="207"/>
      <c r="O363" s="70"/>
      <c r="P363" s="70"/>
      <c r="Q363" s="70"/>
      <c r="R363" s="70"/>
      <c r="S363" s="70"/>
      <c r="T363" s="71"/>
      <c r="U363" s="33"/>
      <c r="V363" s="33"/>
      <c r="W363" s="33"/>
      <c r="X363" s="33"/>
      <c r="Y363" s="33"/>
      <c r="Z363" s="33"/>
      <c r="AA363" s="33"/>
      <c r="AB363" s="33"/>
      <c r="AC363" s="33"/>
      <c r="AD363" s="33"/>
      <c r="AE363" s="33"/>
      <c r="AT363" s="16" t="s">
        <v>143</v>
      </c>
      <c r="AU363" s="16" t="s">
        <v>85</v>
      </c>
    </row>
    <row r="364" spans="1:65" s="13" customFormat="1" ht="11.25">
      <c r="B364" s="209"/>
      <c r="C364" s="210"/>
      <c r="D364" s="203" t="s">
        <v>173</v>
      </c>
      <c r="E364" s="211" t="s">
        <v>1</v>
      </c>
      <c r="F364" s="212" t="s">
        <v>1108</v>
      </c>
      <c r="G364" s="210"/>
      <c r="H364" s="213">
        <v>2</v>
      </c>
      <c r="I364" s="214"/>
      <c r="J364" s="210"/>
      <c r="K364" s="210"/>
      <c r="L364" s="215"/>
      <c r="M364" s="216"/>
      <c r="N364" s="217"/>
      <c r="O364" s="217"/>
      <c r="P364" s="217"/>
      <c r="Q364" s="217"/>
      <c r="R364" s="217"/>
      <c r="S364" s="217"/>
      <c r="T364" s="218"/>
      <c r="AT364" s="219" t="s">
        <v>173</v>
      </c>
      <c r="AU364" s="219" t="s">
        <v>85</v>
      </c>
      <c r="AV364" s="13" t="s">
        <v>85</v>
      </c>
      <c r="AW364" s="13" t="s">
        <v>34</v>
      </c>
      <c r="AX364" s="13" t="s">
        <v>77</v>
      </c>
      <c r="AY364" s="219" t="s">
        <v>133</v>
      </c>
    </row>
    <row r="365" spans="1:65" s="14" customFormat="1" ht="11.25">
      <c r="B365" s="220"/>
      <c r="C365" s="221"/>
      <c r="D365" s="203" t="s">
        <v>173</v>
      </c>
      <c r="E365" s="222" t="s">
        <v>1</v>
      </c>
      <c r="F365" s="223" t="s">
        <v>176</v>
      </c>
      <c r="G365" s="221"/>
      <c r="H365" s="224">
        <v>2</v>
      </c>
      <c r="I365" s="225"/>
      <c r="J365" s="221"/>
      <c r="K365" s="221"/>
      <c r="L365" s="226"/>
      <c r="M365" s="227"/>
      <c r="N365" s="228"/>
      <c r="O365" s="228"/>
      <c r="P365" s="228"/>
      <c r="Q365" s="228"/>
      <c r="R365" s="228"/>
      <c r="S365" s="228"/>
      <c r="T365" s="229"/>
      <c r="AT365" s="230" t="s">
        <v>173</v>
      </c>
      <c r="AU365" s="230" t="s">
        <v>85</v>
      </c>
      <c r="AV365" s="14" t="s">
        <v>141</v>
      </c>
      <c r="AW365" s="14" t="s">
        <v>34</v>
      </c>
      <c r="AX365" s="14" t="s">
        <v>83</v>
      </c>
      <c r="AY365" s="230" t="s">
        <v>133</v>
      </c>
    </row>
    <row r="366" spans="1:65" s="2" customFormat="1" ht="21.75" customHeight="1">
      <c r="A366" s="33"/>
      <c r="B366" s="34"/>
      <c r="C366" s="190" t="s">
        <v>424</v>
      </c>
      <c r="D366" s="190" t="s">
        <v>136</v>
      </c>
      <c r="E366" s="191" t="s">
        <v>1152</v>
      </c>
      <c r="F366" s="192" t="s">
        <v>1153</v>
      </c>
      <c r="G366" s="193" t="s">
        <v>147</v>
      </c>
      <c r="H366" s="194">
        <v>3</v>
      </c>
      <c r="I366" s="195"/>
      <c r="J366" s="196">
        <f>ROUND(I366*H366,2)</f>
        <v>0</v>
      </c>
      <c r="K366" s="192" t="s">
        <v>140</v>
      </c>
      <c r="L366" s="38"/>
      <c r="M366" s="197" t="s">
        <v>1</v>
      </c>
      <c r="N366" s="198" t="s">
        <v>42</v>
      </c>
      <c r="O366" s="70"/>
      <c r="P366" s="199">
        <f>O366*H366</f>
        <v>0</v>
      </c>
      <c r="Q366" s="199">
        <v>0</v>
      </c>
      <c r="R366" s="199">
        <f>Q366*H366</f>
        <v>0</v>
      </c>
      <c r="S366" s="199">
        <v>0</v>
      </c>
      <c r="T366" s="200">
        <f>S366*H366</f>
        <v>0</v>
      </c>
      <c r="U366" s="33"/>
      <c r="V366" s="33"/>
      <c r="W366" s="33"/>
      <c r="X366" s="33"/>
      <c r="Y366" s="33"/>
      <c r="Z366" s="33"/>
      <c r="AA366" s="33"/>
      <c r="AB366" s="33"/>
      <c r="AC366" s="33"/>
      <c r="AD366" s="33"/>
      <c r="AE366" s="33"/>
      <c r="AR366" s="201" t="s">
        <v>141</v>
      </c>
      <c r="AT366" s="201" t="s">
        <v>136</v>
      </c>
      <c r="AU366" s="201" t="s">
        <v>85</v>
      </c>
      <c r="AY366" s="16" t="s">
        <v>133</v>
      </c>
      <c r="BE366" s="202">
        <f>IF(N366="základní",J366,0)</f>
        <v>0</v>
      </c>
      <c r="BF366" s="202">
        <f>IF(N366="snížená",J366,0)</f>
        <v>0</v>
      </c>
      <c r="BG366" s="202">
        <f>IF(N366="zákl. přenesená",J366,0)</f>
        <v>0</v>
      </c>
      <c r="BH366" s="202">
        <f>IF(N366="sníž. přenesená",J366,0)</f>
        <v>0</v>
      </c>
      <c r="BI366" s="202">
        <f>IF(N366="nulová",J366,0)</f>
        <v>0</v>
      </c>
      <c r="BJ366" s="16" t="s">
        <v>83</v>
      </c>
      <c r="BK366" s="202">
        <f>ROUND(I366*H366,2)</f>
        <v>0</v>
      </c>
      <c r="BL366" s="16" t="s">
        <v>141</v>
      </c>
      <c r="BM366" s="201" t="s">
        <v>1154</v>
      </c>
    </row>
    <row r="367" spans="1:65" s="2" customFormat="1" ht="29.25">
      <c r="A367" s="33"/>
      <c r="B367" s="34"/>
      <c r="C367" s="35"/>
      <c r="D367" s="203" t="s">
        <v>143</v>
      </c>
      <c r="E367" s="35"/>
      <c r="F367" s="204" t="s">
        <v>1155</v>
      </c>
      <c r="G367" s="35"/>
      <c r="H367" s="35"/>
      <c r="I367" s="205"/>
      <c r="J367" s="35"/>
      <c r="K367" s="35"/>
      <c r="L367" s="38"/>
      <c r="M367" s="206"/>
      <c r="N367" s="207"/>
      <c r="O367" s="70"/>
      <c r="P367" s="70"/>
      <c r="Q367" s="70"/>
      <c r="R367" s="70"/>
      <c r="S367" s="70"/>
      <c r="T367" s="71"/>
      <c r="U367" s="33"/>
      <c r="V367" s="33"/>
      <c r="W367" s="33"/>
      <c r="X367" s="33"/>
      <c r="Y367" s="33"/>
      <c r="Z367" s="33"/>
      <c r="AA367" s="33"/>
      <c r="AB367" s="33"/>
      <c r="AC367" s="33"/>
      <c r="AD367" s="33"/>
      <c r="AE367" s="33"/>
      <c r="AT367" s="16" t="s">
        <v>143</v>
      </c>
      <c r="AU367" s="16" t="s">
        <v>85</v>
      </c>
    </row>
    <row r="368" spans="1:65" s="13" customFormat="1" ht="11.25">
      <c r="B368" s="209"/>
      <c r="C368" s="210"/>
      <c r="D368" s="203" t="s">
        <v>173</v>
      </c>
      <c r="E368" s="211" t="s">
        <v>1</v>
      </c>
      <c r="F368" s="212" t="s">
        <v>1088</v>
      </c>
      <c r="G368" s="210"/>
      <c r="H368" s="213">
        <v>1</v>
      </c>
      <c r="I368" s="214"/>
      <c r="J368" s="210"/>
      <c r="K368" s="210"/>
      <c r="L368" s="215"/>
      <c r="M368" s="216"/>
      <c r="N368" s="217"/>
      <c r="O368" s="217"/>
      <c r="P368" s="217"/>
      <c r="Q368" s="217"/>
      <c r="R368" s="217"/>
      <c r="S368" s="217"/>
      <c r="T368" s="218"/>
      <c r="AT368" s="219" t="s">
        <v>173</v>
      </c>
      <c r="AU368" s="219" t="s">
        <v>85</v>
      </c>
      <c r="AV368" s="13" t="s">
        <v>85</v>
      </c>
      <c r="AW368" s="13" t="s">
        <v>34</v>
      </c>
      <c r="AX368" s="13" t="s">
        <v>77</v>
      </c>
      <c r="AY368" s="219" t="s">
        <v>133</v>
      </c>
    </row>
    <row r="369" spans="1:65" s="13" customFormat="1" ht="11.25">
      <c r="B369" s="209"/>
      <c r="C369" s="210"/>
      <c r="D369" s="203" t="s">
        <v>173</v>
      </c>
      <c r="E369" s="211" t="s">
        <v>1</v>
      </c>
      <c r="F369" s="212" t="s">
        <v>1089</v>
      </c>
      <c r="G369" s="210"/>
      <c r="H369" s="213">
        <v>1</v>
      </c>
      <c r="I369" s="214"/>
      <c r="J369" s="210"/>
      <c r="K369" s="210"/>
      <c r="L369" s="215"/>
      <c r="M369" s="216"/>
      <c r="N369" s="217"/>
      <c r="O369" s="217"/>
      <c r="P369" s="217"/>
      <c r="Q369" s="217"/>
      <c r="R369" s="217"/>
      <c r="S369" s="217"/>
      <c r="T369" s="218"/>
      <c r="AT369" s="219" t="s">
        <v>173</v>
      </c>
      <c r="AU369" s="219" t="s">
        <v>85</v>
      </c>
      <c r="AV369" s="13" t="s">
        <v>85</v>
      </c>
      <c r="AW369" s="13" t="s">
        <v>34</v>
      </c>
      <c r="AX369" s="13" t="s">
        <v>77</v>
      </c>
      <c r="AY369" s="219" t="s">
        <v>133</v>
      </c>
    </row>
    <row r="370" spans="1:65" s="13" customFormat="1" ht="11.25">
      <c r="B370" s="209"/>
      <c r="C370" s="210"/>
      <c r="D370" s="203" t="s">
        <v>173</v>
      </c>
      <c r="E370" s="211" t="s">
        <v>1</v>
      </c>
      <c r="F370" s="212" t="s">
        <v>1090</v>
      </c>
      <c r="G370" s="210"/>
      <c r="H370" s="213">
        <v>1</v>
      </c>
      <c r="I370" s="214"/>
      <c r="J370" s="210"/>
      <c r="K370" s="210"/>
      <c r="L370" s="215"/>
      <c r="M370" s="216"/>
      <c r="N370" s="217"/>
      <c r="O370" s="217"/>
      <c r="P370" s="217"/>
      <c r="Q370" s="217"/>
      <c r="R370" s="217"/>
      <c r="S370" s="217"/>
      <c r="T370" s="218"/>
      <c r="AT370" s="219" t="s">
        <v>173</v>
      </c>
      <c r="AU370" s="219" t="s">
        <v>85</v>
      </c>
      <c r="AV370" s="13" t="s">
        <v>85</v>
      </c>
      <c r="AW370" s="13" t="s">
        <v>34</v>
      </c>
      <c r="AX370" s="13" t="s">
        <v>77</v>
      </c>
      <c r="AY370" s="219" t="s">
        <v>133</v>
      </c>
    </row>
    <row r="371" spans="1:65" s="14" customFormat="1" ht="11.25">
      <c r="B371" s="220"/>
      <c r="C371" s="221"/>
      <c r="D371" s="203" t="s">
        <v>173</v>
      </c>
      <c r="E371" s="222" t="s">
        <v>1</v>
      </c>
      <c r="F371" s="223" t="s">
        <v>176</v>
      </c>
      <c r="G371" s="221"/>
      <c r="H371" s="224">
        <v>3</v>
      </c>
      <c r="I371" s="225"/>
      <c r="J371" s="221"/>
      <c r="K371" s="221"/>
      <c r="L371" s="226"/>
      <c r="M371" s="227"/>
      <c r="N371" s="228"/>
      <c r="O371" s="228"/>
      <c r="P371" s="228"/>
      <c r="Q371" s="228"/>
      <c r="R371" s="228"/>
      <c r="S371" s="228"/>
      <c r="T371" s="229"/>
      <c r="AT371" s="230" t="s">
        <v>173</v>
      </c>
      <c r="AU371" s="230" t="s">
        <v>85</v>
      </c>
      <c r="AV371" s="14" t="s">
        <v>141</v>
      </c>
      <c r="AW371" s="14" t="s">
        <v>34</v>
      </c>
      <c r="AX371" s="14" t="s">
        <v>83</v>
      </c>
      <c r="AY371" s="230" t="s">
        <v>133</v>
      </c>
    </row>
    <row r="372" spans="1:65" s="2" customFormat="1" ht="21.75" customHeight="1">
      <c r="A372" s="33"/>
      <c r="B372" s="34"/>
      <c r="C372" s="190" t="s">
        <v>429</v>
      </c>
      <c r="D372" s="190" t="s">
        <v>136</v>
      </c>
      <c r="E372" s="191" t="s">
        <v>1156</v>
      </c>
      <c r="F372" s="192" t="s">
        <v>1157</v>
      </c>
      <c r="G372" s="193" t="s">
        <v>147</v>
      </c>
      <c r="H372" s="194">
        <v>5</v>
      </c>
      <c r="I372" s="195"/>
      <c r="J372" s="196">
        <f>ROUND(I372*H372,2)</f>
        <v>0</v>
      </c>
      <c r="K372" s="192" t="s">
        <v>140</v>
      </c>
      <c r="L372" s="38"/>
      <c r="M372" s="197" t="s">
        <v>1</v>
      </c>
      <c r="N372" s="198" t="s">
        <v>42</v>
      </c>
      <c r="O372" s="70"/>
      <c r="P372" s="199">
        <f>O372*H372</f>
        <v>0</v>
      </c>
      <c r="Q372" s="199">
        <v>0</v>
      </c>
      <c r="R372" s="199">
        <f>Q372*H372</f>
        <v>0</v>
      </c>
      <c r="S372" s="199">
        <v>0</v>
      </c>
      <c r="T372" s="200">
        <f>S372*H372</f>
        <v>0</v>
      </c>
      <c r="U372" s="33"/>
      <c r="V372" s="33"/>
      <c r="W372" s="33"/>
      <c r="X372" s="33"/>
      <c r="Y372" s="33"/>
      <c r="Z372" s="33"/>
      <c r="AA372" s="33"/>
      <c r="AB372" s="33"/>
      <c r="AC372" s="33"/>
      <c r="AD372" s="33"/>
      <c r="AE372" s="33"/>
      <c r="AR372" s="201" t="s">
        <v>141</v>
      </c>
      <c r="AT372" s="201" t="s">
        <v>136</v>
      </c>
      <c r="AU372" s="201" t="s">
        <v>85</v>
      </c>
      <c r="AY372" s="16" t="s">
        <v>133</v>
      </c>
      <c r="BE372" s="202">
        <f>IF(N372="základní",J372,0)</f>
        <v>0</v>
      </c>
      <c r="BF372" s="202">
        <f>IF(N372="snížená",J372,0)</f>
        <v>0</v>
      </c>
      <c r="BG372" s="202">
        <f>IF(N372="zákl. přenesená",J372,0)</f>
        <v>0</v>
      </c>
      <c r="BH372" s="202">
        <f>IF(N372="sníž. přenesená",J372,0)</f>
        <v>0</v>
      </c>
      <c r="BI372" s="202">
        <f>IF(N372="nulová",J372,0)</f>
        <v>0</v>
      </c>
      <c r="BJ372" s="16" t="s">
        <v>83</v>
      </c>
      <c r="BK372" s="202">
        <f>ROUND(I372*H372,2)</f>
        <v>0</v>
      </c>
      <c r="BL372" s="16" t="s">
        <v>141</v>
      </c>
      <c r="BM372" s="201" t="s">
        <v>1158</v>
      </c>
    </row>
    <row r="373" spans="1:65" s="2" customFormat="1" ht="29.25">
      <c r="A373" s="33"/>
      <c r="B373" s="34"/>
      <c r="C373" s="35"/>
      <c r="D373" s="203" t="s">
        <v>143</v>
      </c>
      <c r="E373" s="35"/>
      <c r="F373" s="204" t="s">
        <v>1159</v>
      </c>
      <c r="G373" s="35"/>
      <c r="H373" s="35"/>
      <c r="I373" s="205"/>
      <c r="J373" s="35"/>
      <c r="K373" s="35"/>
      <c r="L373" s="38"/>
      <c r="M373" s="206"/>
      <c r="N373" s="207"/>
      <c r="O373" s="70"/>
      <c r="P373" s="70"/>
      <c r="Q373" s="70"/>
      <c r="R373" s="70"/>
      <c r="S373" s="70"/>
      <c r="T373" s="71"/>
      <c r="U373" s="33"/>
      <c r="V373" s="33"/>
      <c r="W373" s="33"/>
      <c r="X373" s="33"/>
      <c r="Y373" s="33"/>
      <c r="Z373" s="33"/>
      <c r="AA373" s="33"/>
      <c r="AB373" s="33"/>
      <c r="AC373" s="33"/>
      <c r="AD373" s="33"/>
      <c r="AE373" s="33"/>
      <c r="AT373" s="16" t="s">
        <v>143</v>
      </c>
      <c r="AU373" s="16" t="s">
        <v>85</v>
      </c>
    </row>
    <row r="374" spans="1:65" s="13" customFormat="1" ht="11.25">
      <c r="B374" s="209"/>
      <c r="C374" s="210"/>
      <c r="D374" s="203" t="s">
        <v>173</v>
      </c>
      <c r="E374" s="211" t="s">
        <v>1</v>
      </c>
      <c r="F374" s="212" t="s">
        <v>1106</v>
      </c>
      <c r="G374" s="210"/>
      <c r="H374" s="213">
        <v>1</v>
      </c>
      <c r="I374" s="214"/>
      <c r="J374" s="210"/>
      <c r="K374" s="210"/>
      <c r="L374" s="215"/>
      <c r="M374" s="216"/>
      <c r="N374" s="217"/>
      <c r="O374" s="217"/>
      <c r="P374" s="217"/>
      <c r="Q374" s="217"/>
      <c r="R374" s="217"/>
      <c r="S374" s="217"/>
      <c r="T374" s="218"/>
      <c r="AT374" s="219" t="s">
        <v>173</v>
      </c>
      <c r="AU374" s="219" t="s">
        <v>85</v>
      </c>
      <c r="AV374" s="13" t="s">
        <v>85</v>
      </c>
      <c r="AW374" s="13" t="s">
        <v>34</v>
      </c>
      <c r="AX374" s="13" t="s">
        <v>77</v>
      </c>
      <c r="AY374" s="219" t="s">
        <v>133</v>
      </c>
    </row>
    <row r="375" spans="1:65" s="13" customFormat="1" ht="11.25">
      <c r="B375" s="209"/>
      <c r="C375" s="210"/>
      <c r="D375" s="203" t="s">
        <v>173</v>
      </c>
      <c r="E375" s="211" t="s">
        <v>1</v>
      </c>
      <c r="F375" s="212" t="s">
        <v>1062</v>
      </c>
      <c r="G375" s="210"/>
      <c r="H375" s="213">
        <v>2</v>
      </c>
      <c r="I375" s="214"/>
      <c r="J375" s="210"/>
      <c r="K375" s="210"/>
      <c r="L375" s="215"/>
      <c r="M375" s="216"/>
      <c r="N375" s="217"/>
      <c r="O375" s="217"/>
      <c r="P375" s="217"/>
      <c r="Q375" s="217"/>
      <c r="R375" s="217"/>
      <c r="S375" s="217"/>
      <c r="T375" s="218"/>
      <c r="AT375" s="219" t="s">
        <v>173</v>
      </c>
      <c r="AU375" s="219" t="s">
        <v>85</v>
      </c>
      <c r="AV375" s="13" t="s">
        <v>85</v>
      </c>
      <c r="AW375" s="13" t="s">
        <v>34</v>
      </c>
      <c r="AX375" s="13" t="s">
        <v>77</v>
      </c>
      <c r="AY375" s="219" t="s">
        <v>133</v>
      </c>
    </row>
    <row r="376" spans="1:65" s="13" customFormat="1" ht="11.25">
      <c r="B376" s="209"/>
      <c r="C376" s="210"/>
      <c r="D376" s="203" t="s">
        <v>173</v>
      </c>
      <c r="E376" s="211" t="s">
        <v>1</v>
      </c>
      <c r="F376" s="212" t="s">
        <v>1095</v>
      </c>
      <c r="G376" s="210"/>
      <c r="H376" s="213">
        <v>1</v>
      </c>
      <c r="I376" s="214"/>
      <c r="J376" s="210"/>
      <c r="K376" s="210"/>
      <c r="L376" s="215"/>
      <c r="M376" s="216"/>
      <c r="N376" s="217"/>
      <c r="O376" s="217"/>
      <c r="P376" s="217"/>
      <c r="Q376" s="217"/>
      <c r="R376" s="217"/>
      <c r="S376" s="217"/>
      <c r="T376" s="218"/>
      <c r="AT376" s="219" t="s">
        <v>173</v>
      </c>
      <c r="AU376" s="219" t="s">
        <v>85</v>
      </c>
      <c r="AV376" s="13" t="s">
        <v>85</v>
      </c>
      <c r="AW376" s="13" t="s">
        <v>34</v>
      </c>
      <c r="AX376" s="13" t="s">
        <v>77</v>
      </c>
      <c r="AY376" s="219" t="s">
        <v>133</v>
      </c>
    </row>
    <row r="377" spans="1:65" s="13" customFormat="1" ht="11.25">
      <c r="B377" s="209"/>
      <c r="C377" s="210"/>
      <c r="D377" s="203" t="s">
        <v>173</v>
      </c>
      <c r="E377" s="211" t="s">
        <v>1</v>
      </c>
      <c r="F377" s="212" t="s">
        <v>984</v>
      </c>
      <c r="G377" s="210"/>
      <c r="H377" s="213">
        <v>1</v>
      </c>
      <c r="I377" s="214"/>
      <c r="J377" s="210"/>
      <c r="K377" s="210"/>
      <c r="L377" s="215"/>
      <c r="M377" s="216"/>
      <c r="N377" s="217"/>
      <c r="O377" s="217"/>
      <c r="P377" s="217"/>
      <c r="Q377" s="217"/>
      <c r="R377" s="217"/>
      <c r="S377" s="217"/>
      <c r="T377" s="218"/>
      <c r="AT377" s="219" t="s">
        <v>173</v>
      </c>
      <c r="AU377" s="219" t="s">
        <v>85</v>
      </c>
      <c r="AV377" s="13" t="s">
        <v>85</v>
      </c>
      <c r="AW377" s="13" t="s">
        <v>34</v>
      </c>
      <c r="AX377" s="13" t="s">
        <v>77</v>
      </c>
      <c r="AY377" s="219" t="s">
        <v>133</v>
      </c>
    </row>
    <row r="378" spans="1:65" s="14" customFormat="1" ht="11.25">
      <c r="B378" s="220"/>
      <c r="C378" s="221"/>
      <c r="D378" s="203" t="s">
        <v>173</v>
      </c>
      <c r="E378" s="222" t="s">
        <v>1</v>
      </c>
      <c r="F378" s="223" t="s">
        <v>176</v>
      </c>
      <c r="G378" s="221"/>
      <c r="H378" s="224">
        <v>5</v>
      </c>
      <c r="I378" s="225"/>
      <c r="J378" s="221"/>
      <c r="K378" s="221"/>
      <c r="L378" s="226"/>
      <c r="M378" s="227"/>
      <c r="N378" s="228"/>
      <c r="O378" s="228"/>
      <c r="P378" s="228"/>
      <c r="Q378" s="228"/>
      <c r="R378" s="228"/>
      <c r="S378" s="228"/>
      <c r="T378" s="229"/>
      <c r="AT378" s="230" t="s">
        <v>173</v>
      </c>
      <c r="AU378" s="230" t="s">
        <v>85</v>
      </c>
      <c r="AV378" s="14" t="s">
        <v>141</v>
      </c>
      <c r="AW378" s="14" t="s">
        <v>34</v>
      </c>
      <c r="AX378" s="14" t="s">
        <v>83</v>
      </c>
      <c r="AY378" s="230" t="s">
        <v>133</v>
      </c>
    </row>
    <row r="379" spans="1:65" s="2" customFormat="1" ht="24">
      <c r="A379" s="33"/>
      <c r="B379" s="34"/>
      <c r="C379" s="190" t="s">
        <v>434</v>
      </c>
      <c r="D379" s="190" t="s">
        <v>136</v>
      </c>
      <c r="E379" s="191" t="s">
        <v>1160</v>
      </c>
      <c r="F379" s="192" t="s">
        <v>1161</v>
      </c>
      <c r="G379" s="193" t="s">
        <v>147</v>
      </c>
      <c r="H379" s="194">
        <v>3</v>
      </c>
      <c r="I379" s="195"/>
      <c r="J379" s="196">
        <f>ROUND(I379*H379,2)</f>
        <v>0</v>
      </c>
      <c r="K379" s="192" t="s">
        <v>140</v>
      </c>
      <c r="L379" s="38"/>
      <c r="M379" s="197" t="s">
        <v>1</v>
      </c>
      <c r="N379" s="198" t="s">
        <v>42</v>
      </c>
      <c r="O379" s="70"/>
      <c r="P379" s="199">
        <f>O379*H379</f>
        <v>0</v>
      </c>
      <c r="Q379" s="199">
        <v>0</v>
      </c>
      <c r="R379" s="199">
        <f>Q379*H379</f>
        <v>0</v>
      </c>
      <c r="S379" s="199">
        <v>0</v>
      </c>
      <c r="T379" s="200">
        <f>S379*H379</f>
        <v>0</v>
      </c>
      <c r="U379" s="33"/>
      <c r="V379" s="33"/>
      <c r="W379" s="33"/>
      <c r="X379" s="33"/>
      <c r="Y379" s="33"/>
      <c r="Z379" s="33"/>
      <c r="AA379" s="33"/>
      <c r="AB379" s="33"/>
      <c r="AC379" s="33"/>
      <c r="AD379" s="33"/>
      <c r="AE379" s="33"/>
      <c r="AR379" s="201" t="s">
        <v>141</v>
      </c>
      <c r="AT379" s="201" t="s">
        <v>136</v>
      </c>
      <c r="AU379" s="201" t="s">
        <v>85</v>
      </c>
      <c r="AY379" s="16" t="s">
        <v>133</v>
      </c>
      <c r="BE379" s="202">
        <f>IF(N379="základní",J379,0)</f>
        <v>0</v>
      </c>
      <c r="BF379" s="202">
        <f>IF(N379="snížená",J379,0)</f>
        <v>0</v>
      </c>
      <c r="BG379" s="202">
        <f>IF(N379="zákl. přenesená",J379,0)</f>
        <v>0</v>
      </c>
      <c r="BH379" s="202">
        <f>IF(N379="sníž. přenesená",J379,0)</f>
        <v>0</v>
      </c>
      <c r="BI379" s="202">
        <f>IF(N379="nulová",J379,0)</f>
        <v>0</v>
      </c>
      <c r="BJ379" s="16" t="s">
        <v>83</v>
      </c>
      <c r="BK379" s="202">
        <f>ROUND(I379*H379,2)</f>
        <v>0</v>
      </c>
      <c r="BL379" s="16" t="s">
        <v>141</v>
      </c>
      <c r="BM379" s="201" t="s">
        <v>1162</v>
      </c>
    </row>
    <row r="380" spans="1:65" s="2" customFormat="1" ht="29.25">
      <c r="A380" s="33"/>
      <c r="B380" s="34"/>
      <c r="C380" s="35"/>
      <c r="D380" s="203" t="s">
        <v>143</v>
      </c>
      <c r="E380" s="35"/>
      <c r="F380" s="204" t="s">
        <v>1163</v>
      </c>
      <c r="G380" s="35"/>
      <c r="H380" s="35"/>
      <c r="I380" s="205"/>
      <c r="J380" s="35"/>
      <c r="K380" s="35"/>
      <c r="L380" s="38"/>
      <c r="M380" s="206"/>
      <c r="N380" s="207"/>
      <c r="O380" s="70"/>
      <c r="P380" s="70"/>
      <c r="Q380" s="70"/>
      <c r="R380" s="70"/>
      <c r="S380" s="70"/>
      <c r="T380" s="71"/>
      <c r="U380" s="33"/>
      <c r="V380" s="33"/>
      <c r="W380" s="33"/>
      <c r="X380" s="33"/>
      <c r="Y380" s="33"/>
      <c r="Z380" s="33"/>
      <c r="AA380" s="33"/>
      <c r="AB380" s="33"/>
      <c r="AC380" s="33"/>
      <c r="AD380" s="33"/>
      <c r="AE380" s="33"/>
      <c r="AT380" s="16" t="s">
        <v>143</v>
      </c>
      <c r="AU380" s="16" t="s">
        <v>85</v>
      </c>
    </row>
    <row r="381" spans="1:65" s="13" customFormat="1" ht="11.25">
      <c r="B381" s="209"/>
      <c r="C381" s="210"/>
      <c r="D381" s="203" t="s">
        <v>173</v>
      </c>
      <c r="E381" s="211" t="s">
        <v>1</v>
      </c>
      <c r="F381" s="212" t="s">
        <v>961</v>
      </c>
      <c r="G381" s="210"/>
      <c r="H381" s="213">
        <v>1</v>
      </c>
      <c r="I381" s="214"/>
      <c r="J381" s="210"/>
      <c r="K381" s="210"/>
      <c r="L381" s="215"/>
      <c r="M381" s="216"/>
      <c r="N381" s="217"/>
      <c r="O381" s="217"/>
      <c r="P381" s="217"/>
      <c r="Q381" s="217"/>
      <c r="R381" s="217"/>
      <c r="S381" s="217"/>
      <c r="T381" s="218"/>
      <c r="AT381" s="219" t="s">
        <v>173</v>
      </c>
      <c r="AU381" s="219" t="s">
        <v>85</v>
      </c>
      <c r="AV381" s="13" t="s">
        <v>85</v>
      </c>
      <c r="AW381" s="13" t="s">
        <v>34</v>
      </c>
      <c r="AX381" s="13" t="s">
        <v>77</v>
      </c>
      <c r="AY381" s="219" t="s">
        <v>133</v>
      </c>
    </row>
    <row r="382" spans="1:65" s="13" customFormat="1" ht="11.25">
      <c r="B382" s="209"/>
      <c r="C382" s="210"/>
      <c r="D382" s="203" t="s">
        <v>173</v>
      </c>
      <c r="E382" s="211" t="s">
        <v>1</v>
      </c>
      <c r="F382" s="212" t="s">
        <v>1073</v>
      </c>
      <c r="G382" s="210"/>
      <c r="H382" s="213">
        <v>1</v>
      </c>
      <c r="I382" s="214"/>
      <c r="J382" s="210"/>
      <c r="K382" s="210"/>
      <c r="L382" s="215"/>
      <c r="M382" s="216"/>
      <c r="N382" s="217"/>
      <c r="O382" s="217"/>
      <c r="P382" s="217"/>
      <c r="Q382" s="217"/>
      <c r="R382" s="217"/>
      <c r="S382" s="217"/>
      <c r="T382" s="218"/>
      <c r="AT382" s="219" t="s">
        <v>173</v>
      </c>
      <c r="AU382" s="219" t="s">
        <v>85</v>
      </c>
      <c r="AV382" s="13" t="s">
        <v>85</v>
      </c>
      <c r="AW382" s="13" t="s">
        <v>34</v>
      </c>
      <c r="AX382" s="13" t="s">
        <v>77</v>
      </c>
      <c r="AY382" s="219" t="s">
        <v>133</v>
      </c>
    </row>
    <row r="383" spans="1:65" s="13" customFormat="1" ht="11.25">
      <c r="B383" s="209"/>
      <c r="C383" s="210"/>
      <c r="D383" s="203" t="s">
        <v>173</v>
      </c>
      <c r="E383" s="211" t="s">
        <v>1</v>
      </c>
      <c r="F383" s="212" t="s">
        <v>1101</v>
      </c>
      <c r="G383" s="210"/>
      <c r="H383" s="213">
        <v>1</v>
      </c>
      <c r="I383" s="214"/>
      <c r="J383" s="210"/>
      <c r="K383" s="210"/>
      <c r="L383" s="215"/>
      <c r="M383" s="216"/>
      <c r="N383" s="217"/>
      <c r="O383" s="217"/>
      <c r="P383" s="217"/>
      <c r="Q383" s="217"/>
      <c r="R383" s="217"/>
      <c r="S383" s="217"/>
      <c r="T383" s="218"/>
      <c r="AT383" s="219" t="s">
        <v>173</v>
      </c>
      <c r="AU383" s="219" t="s">
        <v>85</v>
      </c>
      <c r="AV383" s="13" t="s">
        <v>85</v>
      </c>
      <c r="AW383" s="13" t="s">
        <v>34</v>
      </c>
      <c r="AX383" s="13" t="s">
        <v>77</v>
      </c>
      <c r="AY383" s="219" t="s">
        <v>133</v>
      </c>
    </row>
    <row r="384" spans="1:65" s="14" customFormat="1" ht="11.25">
      <c r="B384" s="220"/>
      <c r="C384" s="221"/>
      <c r="D384" s="203" t="s">
        <v>173</v>
      </c>
      <c r="E384" s="222" t="s">
        <v>1</v>
      </c>
      <c r="F384" s="223" t="s">
        <v>176</v>
      </c>
      <c r="G384" s="221"/>
      <c r="H384" s="224">
        <v>3</v>
      </c>
      <c r="I384" s="225"/>
      <c r="J384" s="221"/>
      <c r="K384" s="221"/>
      <c r="L384" s="226"/>
      <c r="M384" s="227"/>
      <c r="N384" s="228"/>
      <c r="O384" s="228"/>
      <c r="P384" s="228"/>
      <c r="Q384" s="228"/>
      <c r="R384" s="228"/>
      <c r="S384" s="228"/>
      <c r="T384" s="229"/>
      <c r="AT384" s="230" t="s">
        <v>173</v>
      </c>
      <c r="AU384" s="230" t="s">
        <v>85</v>
      </c>
      <c r="AV384" s="14" t="s">
        <v>141</v>
      </c>
      <c r="AW384" s="14" t="s">
        <v>34</v>
      </c>
      <c r="AX384" s="14" t="s">
        <v>83</v>
      </c>
      <c r="AY384" s="230" t="s">
        <v>133</v>
      </c>
    </row>
    <row r="385" spans="1:65" s="2" customFormat="1" ht="16.5" customHeight="1">
      <c r="A385" s="33"/>
      <c r="B385" s="34"/>
      <c r="C385" s="190" t="s">
        <v>440</v>
      </c>
      <c r="D385" s="190" t="s">
        <v>136</v>
      </c>
      <c r="E385" s="191" t="s">
        <v>1164</v>
      </c>
      <c r="F385" s="192" t="s">
        <v>1165</v>
      </c>
      <c r="G385" s="193" t="s">
        <v>139</v>
      </c>
      <c r="H385" s="194">
        <v>96</v>
      </c>
      <c r="I385" s="195"/>
      <c r="J385" s="196">
        <f>ROUND(I385*H385,2)</f>
        <v>0</v>
      </c>
      <c r="K385" s="192" t="s">
        <v>140</v>
      </c>
      <c r="L385" s="38"/>
      <c r="M385" s="197" t="s">
        <v>1</v>
      </c>
      <c r="N385" s="198" t="s">
        <v>42</v>
      </c>
      <c r="O385" s="70"/>
      <c r="P385" s="199">
        <f>O385*H385</f>
        <v>0</v>
      </c>
      <c r="Q385" s="199">
        <v>0</v>
      </c>
      <c r="R385" s="199">
        <f>Q385*H385</f>
        <v>0</v>
      </c>
      <c r="S385" s="199">
        <v>0</v>
      </c>
      <c r="T385" s="200">
        <f>S385*H385</f>
        <v>0</v>
      </c>
      <c r="U385" s="33"/>
      <c r="V385" s="33"/>
      <c r="W385" s="33"/>
      <c r="X385" s="33"/>
      <c r="Y385" s="33"/>
      <c r="Z385" s="33"/>
      <c r="AA385" s="33"/>
      <c r="AB385" s="33"/>
      <c r="AC385" s="33"/>
      <c r="AD385" s="33"/>
      <c r="AE385" s="33"/>
      <c r="AR385" s="201" t="s">
        <v>141</v>
      </c>
      <c r="AT385" s="201" t="s">
        <v>136</v>
      </c>
      <c r="AU385" s="201" t="s">
        <v>85</v>
      </c>
      <c r="AY385" s="16" t="s">
        <v>133</v>
      </c>
      <c r="BE385" s="202">
        <f>IF(N385="základní",J385,0)</f>
        <v>0</v>
      </c>
      <c r="BF385" s="202">
        <f>IF(N385="snížená",J385,0)</f>
        <v>0</v>
      </c>
      <c r="BG385" s="202">
        <f>IF(N385="zákl. přenesená",J385,0)</f>
        <v>0</v>
      </c>
      <c r="BH385" s="202">
        <f>IF(N385="sníž. přenesená",J385,0)</f>
        <v>0</v>
      </c>
      <c r="BI385" s="202">
        <f>IF(N385="nulová",J385,0)</f>
        <v>0</v>
      </c>
      <c r="BJ385" s="16" t="s">
        <v>83</v>
      </c>
      <c r="BK385" s="202">
        <f>ROUND(I385*H385,2)</f>
        <v>0</v>
      </c>
      <c r="BL385" s="16" t="s">
        <v>141</v>
      </c>
      <c r="BM385" s="201" t="s">
        <v>1166</v>
      </c>
    </row>
    <row r="386" spans="1:65" s="2" customFormat="1" ht="11.25">
      <c r="A386" s="33"/>
      <c r="B386" s="34"/>
      <c r="C386" s="35"/>
      <c r="D386" s="203" t="s">
        <v>143</v>
      </c>
      <c r="E386" s="35"/>
      <c r="F386" s="204" t="s">
        <v>1165</v>
      </c>
      <c r="G386" s="35"/>
      <c r="H386" s="35"/>
      <c r="I386" s="205"/>
      <c r="J386" s="35"/>
      <c r="K386" s="35"/>
      <c r="L386" s="38"/>
      <c r="M386" s="206"/>
      <c r="N386" s="207"/>
      <c r="O386" s="70"/>
      <c r="P386" s="70"/>
      <c r="Q386" s="70"/>
      <c r="R386" s="70"/>
      <c r="S386" s="70"/>
      <c r="T386" s="71"/>
      <c r="U386" s="33"/>
      <c r="V386" s="33"/>
      <c r="W386" s="33"/>
      <c r="X386" s="33"/>
      <c r="Y386" s="33"/>
      <c r="Z386" s="33"/>
      <c r="AA386" s="33"/>
      <c r="AB386" s="33"/>
      <c r="AC386" s="33"/>
      <c r="AD386" s="33"/>
      <c r="AE386" s="33"/>
      <c r="AT386" s="16" t="s">
        <v>143</v>
      </c>
      <c r="AU386" s="16" t="s">
        <v>85</v>
      </c>
    </row>
    <row r="387" spans="1:65" s="2" customFormat="1" ht="16.5" customHeight="1">
      <c r="A387" s="33"/>
      <c r="B387" s="34"/>
      <c r="C387" s="190" t="s">
        <v>445</v>
      </c>
      <c r="D387" s="190" t="s">
        <v>136</v>
      </c>
      <c r="E387" s="191" t="s">
        <v>1167</v>
      </c>
      <c r="F387" s="192" t="s">
        <v>1168</v>
      </c>
      <c r="G387" s="193" t="s">
        <v>139</v>
      </c>
      <c r="H387" s="194">
        <v>96</v>
      </c>
      <c r="I387" s="195"/>
      <c r="J387" s="196">
        <f>ROUND(I387*H387,2)</f>
        <v>0</v>
      </c>
      <c r="K387" s="192" t="s">
        <v>140</v>
      </c>
      <c r="L387" s="38"/>
      <c r="M387" s="197" t="s">
        <v>1</v>
      </c>
      <c r="N387" s="198" t="s">
        <v>42</v>
      </c>
      <c r="O387" s="70"/>
      <c r="P387" s="199">
        <f>O387*H387</f>
        <v>0</v>
      </c>
      <c r="Q387" s="199">
        <v>0</v>
      </c>
      <c r="R387" s="199">
        <f>Q387*H387</f>
        <v>0</v>
      </c>
      <c r="S387" s="199">
        <v>0</v>
      </c>
      <c r="T387" s="200">
        <f>S387*H387</f>
        <v>0</v>
      </c>
      <c r="U387" s="33"/>
      <c r="V387" s="33"/>
      <c r="W387" s="33"/>
      <c r="X387" s="33"/>
      <c r="Y387" s="33"/>
      <c r="Z387" s="33"/>
      <c r="AA387" s="33"/>
      <c r="AB387" s="33"/>
      <c r="AC387" s="33"/>
      <c r="AD387" s="33"/>
      <c r="AE387" s="33"/>
      <c r="AR387" s="201" t="s">
        <v>141</v>
      </c>
      <c r="AT387" s="201" t="s">
        <v>136</v>
      </c>
      <c r="AU387" s="201" t="s">
        <v>85</v>
      </c>
      <c r="AY387" s="16" t="s">
        <v>133</v>
      </c>
      <c r="BE387" s="202">
        <f>IF(N387="základní",J387,0)</f>
        <v>0</v>
      </c>
      <c r="BF387" s="202">
        <f>IF(N387="snížená",J387,0)</f>
        <v>0</v>
      </c>
      <c r="BG387" s="202">
        <f>IF(N387="zákl. přenesená",J387,0)</f>
        <v>0</v>
      </c>
      <c r="BH387" s="202">
        <f>IF(N387="sníž. přenesená",J387,0)</f>
        <v>0</v>
      </c>
      <c r="BI387" s="202">
        <f>IF(N387="nulová",J387,0)</f>
        <v>0</v>
      </c>
      <c r="BJ387" s="16" t="s">
        <v>83</v>
      </c>
      <c r="BK387" s="202">
        <f>ROUND(I387*H387,2)</f>
        <v>0</v>
      </c>
      <c r="BL387" s="16" t="s">
        <v>141</v>
      </c>
      <c r="BM387" s="201" t="s">
        <v>1169</v>
      </c>
    </row>
    <row r="388" spans="1:65" s="2" customFormat="1" ht="11.25">
      <c r="A388" s="33"/>
      <c r="B388" s="34"/>
      <c r="C388" s="35"/>
      <c r="D388" s="203" t="s">
        <v>143</v>
      </c>
      <c r="E388" s="35"/>
      <c r="F388" s="204" t="s">
        <v>1168</v>
      </c>
      <c r="G388" s="35"/>
      <c r="H388" s="35"/>
      <c r="I388" s="205"/>
      <c r="J388" s="35"/>
      <c r="K388" s="35"/>
      <c r="L388" s="38"/>
      <c r="M388" s="206"/>
      <c r="N388" s="207"/>
      <c r="O388" s="70"/>
      <c r="P388" s="70"/>
      <c r="Q388" s="70"/>
      <c r="R388" s="70"/>
      <c r="S388" s="70"/>
      <c r="T388" s="71"/>
      <c r="U388" s="33"/>
      <c r="V388" s="33"/>
      <c r="W388" s="33"/>
      <c r="X388" s="33"/>
      <c r="Y388" s="33"/>
      <c r="Z388" s="33"/>
      <c r="AA388" s="33"/>
      <c r="AB388" s="33"/>
      <c r="AC388" s="33"/>
      <c r="AD388" s="33"/>
      <c r="AE388" s="33"/>
      <c r="AT388" s="16" t="s">
        <v>143</v>
      </c>
      <c r="AU388" s="16" t="s">
        <v>85</v>
      </c>
    </row>
    <row r="389" spans="1:65" s="2" customFormat="1" ht="21.75" customHeight="1">
      <c r="A389" s="33"/>
      <c r="B389" s="34"/>
      <c r="C389" s="231" t="s">
        <v>450</v>
      </c>
      <c r="D389" s="231" t="s">
        <v>553</v>
      </c>
      <c r="E389" s="232" t="s">
        <v>1170</v>
      </c>
      <c r="F389" s="233" t="s">
        <v>1171</v>
      </c>
      <c r="G389" s="234" t="s">
        <v>139</v>
      </c>
      <c r="H389" s="235">
        <v>96</v>
      </c>
      <c r="I389" s="236"/>
      <c r="J389" s="237">
        <f>ROUND(I389*H389,2)</f>
        <v>0</v>
      </c>
      <c r="K389" s="233" t="s">
        <v>140</v>
      </c>
      <c r="L389" s="238"/>
      <c r="M389" s="239" t="s">
        <v>1</v>
      </c>
      <c r="N389" s="240" t="s">
        <v>42</v>
      </c>
      <c r="O389" s="70"/>
      <c r="P389" s="199">
        <f>O389*H389</f>
        <v>0</v>
      </c>
      <c r="Q389" s="199">
        <v>0</v>
      </c>
      <c r="R389" s="199">
        <f>Q389*H389</f>
        <v>0</v>
      </c>
      <c r="S389" s="199">
        <v>0</v>
      </c>
      <c r="T389" s="200">
        <f>S389*H389</f>
        <v>0</v>
      </c>
      <c r="U389" s="33"/>
      <c r="V389" s="33"/>
      <c r="W389" s="33"/>
      <c r="X389" s="33"/>
      <c r="Y389" s="33"/>
      <c r="Z389" s="33"/>
      <c r="AA389" s="33"/>
      <c r="AB389" s="33"/>
      <c r="AC389" s="33"/>
      <c r="AD389" s="33"/>
      <c r="AE389" s="33"/>
      <c r="AR389" s="201" t="s">
        <v>556</v>
      </c>
      <c r="AT389" s="201" t="s">
        <v>553</v>
      </c>
      <c r="AU389" s="201" t="s">
        <v>85</v>
      </c>
      <c r="AY389" s="16" t="s">
        <v>133</v>
      </c>
      <c r="BE389" s="202">
        <f>IF(N389="základní",J389,0)</f>
        <v>0</v>
      </c>
      <c r="BF389" s="202">
        <f>IF(N389="snížená",J389,0)</f>
        <v>0</v>
      </c>
      <c r="BG389" s="202">
        <f>IF(N389="zákl. přenesená",J389,0)</f>
        <v>0</v>
      </c>
      <c r="BH389" s="202">
        <f>IF(N389="sníž. přenesená",J389,0)</f>
        <v>0</v>
      </c>
      <c r="BI389" s="202">
        <f>IF(N389="nulová",J389,0)</f>
        <v>0</v>
      </c>
      <c r="BJ389" s="16" t="s">
        <v>83</v>
      </c>
      <c r="BK389" s="202">
        <f>ROUND(I389*H389,2)</f>
        <v>0</v>
      </c>
      <c r="BL389" s="16" t="s">
        <v>556</v>
      </c>
      <c r="BM389" s="201" t="s">
        <v>1172</v>
      </c>
    </row>
    <row r="390" spans="1:65" s="2" customFormat="1" ht="11.25">
      <c r="A390" s="33"/>
      <c r="B390" s="34"/>
      <c r="C390" s="35"/>
      <c r="D390" s="203" t="s">
        <v>143</v>
      </c>
      <c r="E390" s="35"/>
      <c r="F390" s="204" t="s">
        <v>1171</v>
      </c>
      <c r="G390" s="35"/>
      <c r="H390" s="35"/>
      <c r="I390" s="205"/>
      <c r="J390" s="35"/>
      <c r="K390" s="35"/>
      <c r="L390" s="38"/>
      <c r="M390" s="206"/>
      <c r="N390" s="207"/>
      <c r="O390" s="70"/>
      <c r="P390" s="70"/>
      <c r="Q390" s="70"/>
      <c r="R390" s="70"/>
      <c r="S390" s="70"/>
      <c r="T390" s="71"/>
      <c r="U390" s="33"/>
      <c r="V390" s="33"/>
      <c r="W390" s="33"/>
      <c r="X390" s="33"/>
      <c r="Y390" s="33"/>
      <c r="Z390" s="33"/>
      <c r="AA390" s="33"/>
      <c r="AB390" s="33"/>
      <c r="AC390" s="33"/>
      <c r="AD390" s="33"/>
      <c r="AE390" s="33"/>
      <c r="AT390" s="16" t="s">
        <v>143</v>
      </c>
      <c r="AU390" s="16" t="s">
        <v>85</v>
      </c>
    </row>
    <row r="391" spans="1:65" s="2" customFormat="1" ht="16.5" customHeight="1">
      <c r="A391" s="33"/>
      <c r="B391" s="34"/>
      <c r="C391" s="190" t="s">
        <v>456</v>
      </c>
      <c r="D391" s="190" t="s">
        <v>136</v>
      </c>
      <c r="E391" s="191" t="s">
        <v>1173</v>
      </c>
      <c r="F391" s="192" t="s">
        <v>1174</v>
      </c>
      <c r="G391" s="193" t="s">
        <v>147</v>
      </c>
      <c r="H391" s="194">
        <v>2</v>
      </c>
      <c r="I391" s="195"/>
      <c r="J391" s="196">
        <f>ROUND(I391*H391,2)</f>
        <v>0</v>
      </c>
      <c r="K391" s="192" t="s">
        <v>140</v>
      </c>
      <c r="L391" s="38"/>
      <c r="M391" s="197" t="s">
        <v>1</v>
      </c>
      <c r="N391" s="198" t="s">
        <v>42</v>
      </c>
      <c r="O391" s="70"/>
      <c r="P391" s="199">
        <f>O391*H391</f>
        <v>0</v>
      </c>
      <c r="Q391" s="199">
        <v>0</v>
      </c>
      <c r="R391" s="199">
        <f>Q391*H391</f>
        <v>0</v>
      </c>
      <c r="S391" s="199">
        <v>0</v>
      </c>
      <c r="T391" s="200">
        <f>S391*H391</f>
        <v>0</v>
      </c>
      <c r="U391" s="33"/>
      <c r="V391" s="33"/>
      <c r="W391" s="33"/>
      <c r="X391" s="33"/>
      <c r="Y391" s="33"/>
      <c r="Z391" s="33"/>
      <c r="AA391" s="33"/>
      <c r="AB391" s="33"/>
      <c r="AC391" s="33"/>
      <c r="AD391" s="33"/>
      <c r="AE391" s="33"/>
      <c r="AR391" s="201" t="s">
        <v>141</v>
      </c>
      <c r="AT391" s="201" t="s">
        <v>136</v>
      </c>
      <c r="AU391" s="201" t="s">
        <v>85</v>
      </c>
      <c r="AY391" s="16" t="s">
        <v>133</v>
      </c>
      <c r="BE391" s="202">
        <f>IF(N391="základní",J391,0)</f>
        <v>0</v>
      </c>
      <c r="BF391" s="202">
        <f>IF(N391="snížená",J391,0)</f>
        <v>0</v>
      </c>
      <c r="BG391" s="202">
        <f>IF(N391="zákl. přenesená",J391,0)</f>
        <v>0</v>
      </c>
      <c r="BH391" s="202">
        <f>IF(N391="sníž. přenesená",J391,0)</f>
        <v>0</v>
      </c>
      <c r="BI391" s="202">
        <f>IF(N391="nulová",J391,0)</f>
        <v>0</v>
      </c>
      <c r="BJ391" s="16" t="s">
        <v>83</v>
      </c>
      <c r="BK391" s="202">
        <f>ROUND(I391*H391,2)</f>
        <v>0</v>
      </c>
      <c r="BL391" s="16" t="s">
        <v>141</v>
      </c>
      <c r="BM391" s="201" t="s">
        <v>1175</v>
      </c>
    </row>
    <row r="392" spans="1:65" s="2" customFormat="1" ht="19.5">
      <c r="A392" s="33"/>
      <c r="B392" s="34"/>
      <c r="C392" s="35"/>
      <c r="D392" s="203" t="s">
        <v>143</v>
      </c>
      <c r="E392" s="35"/>
      <c r="F392" s="204" t="s">
        <v>1176</v>
      </c>
      <c r="G392" s="35"/>
      <c r="H392" s="35"/>
      <c r="I392" s="205"/>
      <c r="J392" s="35"/>
      <c r="K392" s="35"/>
      <c r="L392" s="38"/>
      <c r="M392" s="206"/>
      <c r="N392" s="207"/>
      <c r="O392" s="70"/>
      <c r="P392" s="70"/>
      <c r="Q392" s="70"/>
      <c r="R392" s="70"/>
      <c r="S392" s="70"/>
      <c r="T392" s="71"/>
      <c r="U392" s="33"/>
      <c r="V392" s="33"/>
      <c r="W392" s="33"/>
      <c r="X392" s="33"/>
      <c r="Y392" s="33"/>
      <c r="Z392" s="33"/>
      <c r="AA392" s="33"/>
      <c r="AB392" s="33"/>
      <c r="AC392" s="33"/>
      <c r="AD392" s="33"/>
      <c r="AE392" s="33"/>
      <c r="AT392" s="16" t="s">
        <v>143</v>
      </c>
      <c r="AU392" s="16" t="s">
        <v>85</v>
      </c>
    </row>
    <row r="393" spans="1:65" s="12" customFormat="1" ht="22.9" customHeight="1">
      <c r="B393" s="174"/>
      <c r="C393" s="175"/>
      <c r="D393" s="176" t="s">
        <v>76</v>
      </c>
      <c r="E393" s="188" t="s">
        <v>1177</v>
      </c>
      <c r="F393" s="188" t="s">
        <v>1178</v>
      </c>
      <c r="G393" s="175"/>
      <c r="H393" s="175"/>
      <c r="I393" s="178"/>
      <c r="J393" s="189">
        <f>BK393</f>
        <v>0</v>
      </c>
      <c r="K393" s="175"/>
      <c r="L393" s="180"/>
      <c r="M393" s="181"/>
      <c r="N393" s="182"/>
      <c r="O393" s="182"/>
      <c r="P393" s="183">
        <f>SUM(P394:P415)</f>
        <v>0</v>
      </c>
      <c r="Q393" s="182"/>
      <c r="R393" s="183">
        <f>SUM(R394:R415)</f>
        <v>0</v>
      </c>
      <c r="S393" s="182"/>
      <c r="T393" s="184">
        <f>SUM(T394:T415)</f>
        <v>0</v>
      </c>
      <c r="AR393" s="185" t="s">
        <v>141</v>
      </c>
      <c r="AT393" s="186" t="s">
        <v>76</v>
      </c>
      <c r="AU393" s="186" t="s">
        <v>83</v>
      </c>
      <c r="AY393" s="185" t="s">
        <v>133</v>
      </c>
      <c r="BK393" s="187">
        <f>SUM(BK394:BK415)</f>
        <v>0</v>
      </c>
    </row>
    <row r="394" spans="1:65" s="2" customFormat="1" ht="16.5" customHeight="1">
      <c r="A394" s="33"/>
      <c r="B394" s="34"/>
      <c r="C394" s="190" t="s">
        <v>462</v>
      </c>
      <c r="D394" s="190" t="s">
        <v>136</v>
      </c>
      <c r="E394" s="191" t="s">
        <v>1179</v>
      </c>
      <c r="F394" s="192" t="s">
        <v>1180</v>
      </c>
      <c r="G394" s="193" t="s">
        <v>147</v>
      </c>
      <c r="H394" s="194">
        <v>2</v>
      </c>
      <c r="I394" s="195"/>
      <c r="J394" s="196">
        <f>ROUND(I394*H394,2)</f>
        <v>0</v>
      </c>
      <c r="K394" s="192" t="s">
        <v>140</v>
      </c>
      <c r="L394" s="38"/>
      <c r="M394" s="197" t="s">
        <v>1</v>
      </c>
      <c r="N394" s="198" t="s">
        <v>42</v>
      </c>
      <c r="O394" s="70"/>
      <c r="P394" s="199">
        <f>O394*H394</f>
        <v>0</v>
      </c>
      <c r="Q394" s="199">
        <v>0</v>
      </c>
      <c r="R394" s="199">
        <f>Q394*H394</f>
        <v>0</v>
      </c>
      <c r="S394" s="199">
        <v>0</v>
      </c>
      <c r="T394" s="200">
        <f>S394*H394</f>
        <v>0</v>
      </c>
      <c r="U394" s="33"/>
      <c r="V394" s="33"/>
      <c r="W394" s="33"/>
      <c r="X394" s="33"/>
      <c r="Y394" s="33"/>
      <c r="Z394" s="33"/>
      <c r="AA394" s="33"/>
      <c r="AB394" s="33"/>
      <c r="AC394" s="33"/>
      <c r="AD394" s="33"/>
      <c r="AE394" s="33"/>
      <c r="AR394" s="201" t="s">
        <v>141</v>
      </c>
      <c r="AT394" s="201" t="s">
        <v>136</v>
      </c>
      <c r="AU394" s="201" t="s">
        <v>85</v>
      </c>
      <c r="AY394" s="16" t="s">
        <v>133</v>
      </c>
      <c r="BE394" s="202">
        <f>IF(N394="základní",J394,0)</f>
        <v>0</v>
      </c>
      <c r="BF394" s="202">
        <f>IF(N394="snížená",J394,0)</f>
        <v>0</v>
      </c>
      <c r="BG394" s="202">
        <f>IF(N394="zákl. přenesená",J394,0)</f>
        <v>0</v>
      </c>
      <c r="BH394" s="202">
        <f>IF(N394="sníž. přenesená",J394,0)</f>
        <v>0</v>
      </c>
      <c r="BI394" s="202">
        <f>IF(N394="nulová",J394,0)</f>
        <v>0</v>
      </c>
      <c r="BJ394" s="16" t="s">
        <v>83</v>
      </c>
      <c r="BK394" s="202">
        <f>ROUND(I394*H394,2)</f>
        <v>0</v>
      </c>
      <c r="BL394" s="16" t="s">
        <v>141</v>
      </c>
      <c r="BM394" s="201" t="s">
        <v>1181</v>
      </c>
    </row>
    <row r="395" spans="1:65" s="2" customFormat="1" ht="19.5">
      <c r="A395" s="33"/>
      <c r="B395" s="34"/>
      <c r="C395" s="35"/>
      <c r="D395" s="203" t="s">
        <v>143</v>
      </c>
      <c r="E395" s="35"/>
      <c r="F395" s="204" t="s">
        <v>1182</v>
      </c>
      <c r="G395" s="35"/>
      <c r="H395" s="35"/>
      <c r="I395" s="205"/>
      <c r="J395" s="35"/>
      <c r="K395" s="35"/>
      <c r="L395" s="38"/>
      <c r="M395" s="206"/>
      <c r="N395" s="207"/>
      <c r="O395" s="70"/>
      <c r="P395" s="70"/>
      <c r="Q395" s="70"/>
      <c r="R395" s="70"/>
      <c r="S395" s="70"/>
      <c r="T395" s="71"/>
      <c r="U395" s="33"/>
      <c r="V395" s="33"/>
      <c r="W395" s="33"/>
      <c r="X395" s="33"/>
      <c r="Y395" s="33"/>
      <c r="Z395" s="33"/>
      <c r="AA395" s="33"/>
      <c r="AB395" s="33"/>
      <c r="AC395" s="33"/>
      <c r="AD395" s="33"/>
      <c r="AE395" s="33"/>
      <c r="AT395" s="16" t="s">
        <v>143</v>
      </c>
      <c r="AU395" s="16" t="s">
        <v>85</v>
      </c>
    </row>
    <row r="396" spans="1:65" s="13" customFormat="1" ht="11.25">
      <c r="B396" s="209"/>
      <c r="C396" s="210"/>
      <c r="D396" s="203" t="s">
        <v>173</v>
      </c>
      <c r="E396" s="211" t="s">
        <v>1</v>
      </c>
      <c r="F396" s="212" t="s">
        <v>1089</v>
      </c>
      <c r="G396" s="210"/>
      <c r="H396" s="213">
        <v>1</v>
      </c>
      <c r="I396" s="214"/>
      <c r="J396" s="210"/>
      <c r="K396" s="210"/>
      <c r="L396" s="215"/>
      <c r="M396" s="216"/>
      <c r="N396" s="217"/>
      <c r="O396" s="217"/>
      <c r="P396" s="217"/>
      <c r="Q396" s="217"/>
      <c r="R396" s="217"/>
      <c r="S396" s="217"/>
      <c r="T396" s="218"/>
      <c r="AT396" s="219" t="s">
        <v>173</v>
      </c>
      <c r="AU396" s="219" t="s">
        <v>85</v>
      </c>
      <c r="AV396" s="13" t="s">
        <v>85</v>
      </c>
      <c r="AW396" s="13" t="s">
        <v>34</v>
      </c>
      <c r="AX396" s="13" t="s">
        <v>77</v>
      </c>
      <c r="AY396" s="219" t="s">
        <v>133</v>
      </c>
    </row>
    <row r="397" spans="1:65" s="13" customFormat="1" ht="11.25">
      <c r="B397" s="209"/>
      <c r="C397" s="210"/>
      <c r="D397" s="203" t="s">
        <v>173</v>
      </c>
      <c r="E397" s="211" t="s">
        <v>1</v>
      </c>
      <c r="F397" s="212" t="s">
        <v>1090</v>
      </c>
      <c r="G397" s="210"/>
      <c r="H397" s="213">
        <v>1</v>
      </c>
      <c r="I397" s="214"/>
      <c r="J397" s="210"/>
      <c r="K397" s="210"/>
      <c r="L397" s="215"/>
      <c r="M397" s="216"/>
      <c r="N397" s="217"/>
      <c r="O397" s="217"/>
      <c r="P397" s="217"/>
      <c r="Q397" s="217"/>
      <c r="R397" s="217"/>
      <c r="S397" s="217"/>
      <c r="T397" s="218"/>
      <c r="AT397" s="219" t="s">
        <v>173</v>
      </c>
      <c r="AU397" s="219" t="s">
        <v>85</v>
      </c>
      <c r="AV397" s="13" t="s">
        <v>85</v>
      </c>
      <c r="AW397" s="13" t="s">
        <v>34</v>
      </c>
      <c r="AX397" s="13" t="s">
        <v>77</v>
      </c>
      <c r="AY397" s="219" t="s">
        <v>133</v>
      </c>
    </row>
    <row r="398" spans="1:65" s="14" customFormat="1" ht="11.25">
      <c r="B398" s="220"/>
      <c r="C398" s="221"/>
      <c r="D398" s="203" t="s">
        <v>173</v>
      </c>
      <c r="E398" s="222" t="s">
        <v>1</v>
      </c>
      <c r="F398" s="223" t="s">
        <v>176</v>
      </c>
      <c r="G398" s="221"/>
      <c r="H398" s="224">
        <v>2</v>
      </c>
      <c r="I398" s="225"/>
      <c r="J398" s="221"/>
      <c r="K398" s="221"/>
      <c r="L398" s="226"/>
      <c r="M398" s="227"/>
      <c r="N398" s="228"/>
      <c r="O398" s="228"/>
      <c r="P398" s="228"/>
      <c r="Q398" s="228"/>
      <c r="R398" s="228"/>
      <c r="S398" s="228"/>
      <c r="T398" s="229"/>
      <c r="AT398" s="230" t="s">
        <v>173</v>
      </c>
      <c r="AU398" s="230" t="s">
        <v>85</v>
      </c>
      <c r="AV398" s="14" t="s">
        <v>141</v>
      </c>
      <c r="AW398" s="14" t="s">
        <v>34</v>
      </c>
      <c r="AX398" s="14" t="s">
        <v>83</v>
      </c>
      <c r="AY398" s="230" t="s">
        <v>133</v>
      </c>
    </row>
    <row r="399" spans="1:65" s="2" customFormat="1" ht="16.5" customHeight="1">
      <c r="A399" s="33"/>
      <c r="B399" s="34"/>
      <c r="C399" s="190" t="s">
        <v>467</v>
      </c>
      <c r="D399" s="190" t="s">
        <v>136</v>
      </c>
      <c r="E399" s="191" t="s">
        <v>1183</v>
      </c>
      <c r="F399" s="192" t="s">
        <v>1184</v>
      </c>
      <c r="G399" s="193" t="s">
        <v>147</v>
      </c>
      <c r="H399" s="194">
        <v>3</v>
      </c>
      <c r="I399" s="195"/>
      <c r="J399" s="196">
        <f>ROUND(I399*H399,2)</f>
        <v>0</v>
      </c>
      <c r="K399" s="192" t="s">
        <v>140</v>
      </c>
      <c r="L399" s="38"/>
      <c r="M399" s="197" t="s">
        <v>1</v>
      </c>
      <c r="N399" s="198" t="s">
        <v>42</v>
      </c>
      <c r="O399" s="70"/>
      <c r="P399" s="199">
        <f>O399*H399</f>
        <v>0</v>
      </c>
      <c r="Q399" s="199">
        <v>0</v>
      </c>
      <c r="R399" s="199">
        <f>Q399*H399</f>
        <v>0</v>
      </c>
      <c r="S399" s="199">
        <v>0</v>
      </c>
      <c r="T399" s="200">
        <f>S399*H399</f>
        <v>0</v>
      </c>
      <c r="U399" s="33"/>
      <c r="V399" s="33"/>
      <c r="W399" s="33"/>
      <c r="X399" s="33"/>
      <c r="Y399" s="33"/>
      <c r="Z399" s="33"/>
      <c r="AA399" s="33"/>
      <c r="AB399" s="33"/>
      <c r="AC399" s="33"/>
      <c r="AD399" s="33"/>
      <c r="AE399" s="33"/>
      <c r="AR399" s="201" t="s">
        <v>141</v>
      </c>
      <c r="AT399" s="201" t="s">
        <v>136</v>
      </c>
      <c r="AU399" s="201" t="s">
        <v>85</v>
      </c>
      <c r="AY399" s="16" t="s">
        <v>133</v>
      </c>
      <c r="BE399" s="202">
        <f>IF(N399="základní",J399,0)</f>
        <v>0</v>
      </c>
      <c r="BF399" s="202">
        <f>IF(N399="snížená",J399,0)</f>
        <v>0</v>
      </c>
      <c r="BG399" s="202">
        <f>IF(N399="zákl. přenesená",J399,0)</f>
        <v>0</v>
      </c>
      <c r="BH399" s="202">
        <f>IF(N399="sníž. přenesená",J399,0)</f>
        <v>0</v>
      </c>
      <c r="BI399" s="202">
        <f>IF(N399="nulová",J399,0)</f>
        <v>0</v>
      </c>
      <c r="BJ399" s="16" t="s">
        <v>83</v>
      </c>
      <c r="BK399" s="202">
        <f>ROUND(I399*H399,2)</f>
        <v>0</v>
      </c>
      <c r="BL399" s="16" t="s">
        <v>141</v>
      </c>
      <c r="BM399" s="201" t="s">
        <v>1185</v>
      </c>
    </row>
    <row r="400" spans="1:65" s="2" customFormat="1" ht="19.5">
      <c r="A400" s="33"/>
      <c r="B400" s="34"/>
      <c r="C400" s="35"/>
      <c r="D400" s="203" t="s">
        <v>143</v>
      </c>
      <c r="E400" s="35"/>
      <c r="F400" s="204" t="s">
        <v>1186</v>
      </c>
      <c r="G400" s="35"/>
      <c r="H400" s="35"/>
      <c r="I400" s="205"/>
      <c r="J400" s="35"/>
      <c r="K400" s="35"/>
      <c r="L400" s="38"/>
      <c r="M400" s="206"/>
      <c r="N400" s="207"/>
      <c r="O400" s="70"/>
      <c r="P400" s="70"/>
      <c r="Q400" s="70"/>
      <c r="R400" s="70"/>
      <c r="S400" s="70"/>
      <c r="T400" s="71"/>
      <c r="U400" s="33"/>
      <c r="V400" s="33"/>
      <c r="W400" s="33"/>
      <c r="X400" s="33"/>
      <c r="Y400" s="33"/>
      <c r="Z400" s="33"/>
      <c r="AA400" s="33"/>
      <c r="AB400" s="33"/>
      <c r="AC400" s="33"/>
      <c r="AD400" s="33"/>
      <c r="AE400" s="33"/>
      <c r="AT400" s="16" t="s">
        <v>143</v>
      </c>
      <c r="AU400" s="16" t="s">
        <v>85</v>
      </c>
    </row>
    <row r="401" spans="1:65" s="13" customFormat="1" ht="11.25">
      <c r="B401" s="209"/>
      <c r="C401" s="210"/>
      <c r="D401" s="203" t="s">
        <v>173</v>
      </c>
      <c r="E401" s="211" t="s">
        <v>1</v>
      </c>
      <c r="F401" s="212" t="s">
        <v>1187</v>
      </c>
      <c r="G401" s="210"/>
      <c r="H401" s="213">
        <v>1</v>
      </c>
      <c r="I401" s="214"/>
      <c r="J401" s="210"/>
      <c r="K401" s="210"/>
      <c r="L401" s="215"/>
      <c r="M401" s="216"/>
      <c r="N401" s="217"/>
      <c r="O401" s="217"/>
      <c r="P401" s="217"/>
      <c r="Q401" s="217"/>
      <c r="R401" s="217"/>
      <c r="S401" s="217"/>
      <c r="T401" s="218"/>
      <c r="AT401" s="219" t="s">
        <v>173</v>
      </c>
      <c r="AU401" s="219" t="s">
        <v>85</v>
      </c>
      <c r="AV401" s="13" t="s">
        <v>85</v>
      </c>
      <c r="AW401" s="13" t="s">
        <v>34</v>
      </c>
      <c r="AX401" s="13" t="s">
        <v>77</v>
      </c>
      <c r="AY401" s="219" t="s">
        <v>133</v>
      </c>
    </row>
    <row r="402" spans="1:65" s="13" customFormat="1" ht="11.25">
      <c r="B402" s="209"/>
      <c r="C402" s="210"/>
      <c r="D402" s="203" t="s">
        <v>173</v>
      </c>
      <c r="E402" s="211" t="s">
        <v>1</v>
      </c>
      <c r="F402" s="212" t="s">
        <v>1089</v>
      </c>
      <c r="G402" s="210"/>
      <c r="H402" s="213">
        <v>1</v>
      </c>
      <c r="I402" s="214"/>
      <c r="J402" s="210"/>
      <c r="K402" s="210"/>
      <c r="L402" s="215"/>
      <c r="M402" s="216"/>
      <c r="N402" s="217"/>
      <c r="O402" s="217"/>
      <c r="P402" s="217"/>
      <c r="Q402" s="217"/>
      <c r="R402" s="217"/>
      <c r="S402" s="217"/>
      <c r="T402" s="218"/>
      <c r="AT402" s="219" t="s">
        <v>173</v>
      </c>
      <c r="AU402" s="219" t="s">
        <v>85</v>
      </c>
      <c r="AV402" s="13" t="s">
        <v>85</v>
      </c>
      <c r="AW402" s="13" t="s">
        <v>34</v>
      </c>
      <c r="AX402" s="13" t="s">
        <v>77</v>
      </c>
      <c r="AY402" s="219" t="s">
        <v>133</v>
      </c>
    </row>
    <row r="403" spans="1:65" s="13" customFormat="1" ht="11.25">
      <c r="B403" s="209"/>
      <c r="C403" s="210"/>
      <c r="D403" s="203" t="s">
        <v>173</v>
      </c>
      <c r="E403" s="211" t="s">
        <v>1</v>
      </c>
      <c r="F403" s="212" t="s">
        <v>1090</v>
      </c>
      <c r="G403" s="210"/>
      <c r="H403" s="213">
        <v>1</v>
      </c>
      <c r="I403" s="214"/>
      <c r="J403" s="210"/>
      <c r="K403" s="210"/>
      <c r="L403" s="215"/>
      <c r="M403" s="216"/>
      <c r="N403" s="217"/>
      <c r="O403" s="217"/>
      <c r="P403" s="217"/>
      <c r="Q403" s="217"/>
      <c r="R403" s="217"/>
      <c r="S403" s="217"/>
      <c r="T403" s="218"/>
      <c r="AT403" s="219" t="s">
        <v>173</v>
      </c>
      <c r="AU403" s="219" t="s">
        <v>85</v>
      </c>
      <c r="AV403" s="13" t="s">
        <v>85</v>
      </c>
      <c r="AW403" s="13" t="s">
        <v>34</v>
      </c>
      <c r="AX403" s="13" t="s">
        <v>77</v>
      </c>
      <c r="AY403" s="219" t="s">
        <v>133</v>
      </c>
    </row>
    <row r="404" spans="1:65" s="14" customFormat="1" ht="11.25">
      <c r="B404" s="220"/>
      <c r="C404" s="221"/>
      <c r="D404" s="203" t="s">
        <v>173</v>
      </c>
      <c r="E404" s="222" t="s">
        <v>1</v>
      </c>
      <c r="F404" s="223" t="s">
        <v>176</v>
      </c>
      <c r="G404" s="221"/>
      <c r="H404" s="224">
        <v>3</v>
      </c>
      <c r="I404" s="225"/>
      <c r="J404" s="221"/>
      <c r="K404" s="221"/>
      <c r="L404" s="226"/>
      <c r="M404" s="227"/>
      <c r="N404" s="228"/>
      <c r="O404" s="228"/>
      <c r="P404" s="228"/>
      <c r="Q404" s="228"/>
      <c r="R404" s="228"/>
      <c r="S404" s="228"/>
      <c r="T404" s="229"/>
      <c r="AT404" s="230" t="s">
        <v>173</v>
      </c>
      <c r="AU404" s="230" t="s">
        <v>85</v>
      </c>
      <c r="AV404" s="14" t="s">
        <v>141</v>
      </c>
      <c r="AW404" s="14" t="s">
        <v>34</v>
      </c>
      <c r="AX404" s="14" t="s">
        <v>83</v>
      </c>
      <c r="AY404" s="230" t="s">
        <v>133</v>
      </c>
    </row>
    <row r="405" spans="1:65" s="2" customFormat="1" ht="16.5" customHeight="1">
      <c r="A405" s="33"/>
      <c r="B405" s="34"/>
      <c r="C405" s="190" t="s">
        <v>472</v>
      </c>
      <c r="D405" s="190" t="s">
        <v>136</v>
      </c>
      <c r="E405" s="191" t="s">
        <v>1188</v>
      </c>
      <c r="F405" s="192" t="s">
        <v>1189</v>
      </c>
      <c r="G405" s="193" t="s">
        <v>147</v>
      </c>
      <c r="H405" s="194">
        <v>1</v>
      </c>
      <c r="I405" s="195"/>
      <c r="J405" s="196">
        <f>ROUND(I405*H405,2)</f>
        <v>0</v>
      </c>
      <c r="K405" s="192" t="s">
        <v>140</v>
      </c>
      <c r="L405" s="38"/>
      <c r="M405" s="197" t="s">
        <v>1</v>
      </c>
      <c r="N405" s="198" t="s">
        <v>42</v>
      </c>
      <c r="O405" s="70"/>
      <c r="P405" s="199">
        <f>O405*H405</f>
        <v>0</v>
      </c>
      <c r="Q405" s="199">
        <v>0</v>
      </c>
      <c r="R405" s="199">
        <f>Q405*H405</f>
        <v>0</v>
      </c>
      <c r="S405" s="199">
        <v>0</v>
      </c>
      <c r="T405" s="200">
        <f>S405*H405</f>
        <v>0</v>
      </c>
      <c r="U405" s="33"/>
      <c r="V405" s="33"/>
      <c r="W405" s="33"/>
      <c r="X405" s="33"/>
      <c r="Y405" s="33"/>
      <c r="Z405" s="33"/>
      <c r="AA405" s="33"/>
      <c r="AB405" s="33"/>
      <c r="AC405" s="33"/>
      <c r="AD405" s="33"/>
      <c r="AE405" s="33"/>
      <c r="AR405" s="201" t="s">
        <v>141</v>
      </c>
      <c r="AT405" s="201" t="s">
        <v>136</v>
      </c>
      <c r="AU405" s="201" t="s">
        <v>85</v>
      </c>
      <c r="AY405" s="16" t="s">
        <v>133</v>
      </c>
      <c r="BE405" s="202">
        <f>IF(N405="základní",J405,0)</f>
        <v>0</v>
      </c>
      <c r="BF405" s="202">
        <f>IF(N405="snížená",J405,0)</f>
        <v>0</v>
      </c>
      <c r="BG405" s="202">
        <f>IF(N405="zákl. přenesená",J405,0)</f>
        <v>0</v>
      </c>
      <c r="BH405" s="202">
        <f>IF(N405="sníž. přenesená",J405,0)</f>
        <v>0</v>
      </c>
      <c r="BI405" s="202">
        <f>IF(N405="nulová",J405,0)</f>
        <v>0</v>
      </c>
      <c r="BJ405" s="16" t="s">
        <v>83</v>
      </c>
      <c r="BK405" s="202">
        <f>ROUND(I405*H405,2)</f>
        <v>0</v>
      </c>
      <c r="BL405" s="16" t="s">
        <v>141</v>
      </c>
      <c r="BM405" s="201" t="s">
        <v>1190</v>
      </c>
    </row>
    <row r="406" spans="1:65" s="2" customFormat="1" ht="39">
      <c r="A406" s="33"/>
      <c r="B406" s="34"/>
      <c r="C406" s="35"/>
      <c r="D406" s="203" t="s">
        <v>143</v>
      </c>
      <c r="E406" s="35"/>
      <c r="F406" s="204" t="s">
        <v>1191</v>
      </c>
      <c r="G406" s="35"/>
      <c r="H406" s="35"/>
      <c r="I406" s="205"/>
      <c r="J406" s="35"/>
      <c r="K406" s="35"/>
      <c r="L406" s="38"/>
      <c r="M406" s="206"/>
      <c r="N406" s="207"/>
      <c r="O406" s="70"/>
      <c r="P406" s="70"/>
      <c r="Q406" s="70"/>
      <c r="R406" s="70"/>
      <c r="S406" s="70"/>
      <c r="T406" s="71"/>
      <c r="U406" s="33"/>
      <c r="V406" s="33"/>
      <c r="W406" s="33"/>
      <c r="X406" s="33"/>
      <c r="Y406" s="33"/>
      <c r="Z406" s="33"/>
      <c r="AA406" s="33"/>
      <c r="AB406" s="33"/>
      <c r="AC406" s="33"/>
      <c r="AD406" s="33"/>
      <c r="AE406" s="33"/>
      <c r="AT406" s="16" t="s">
        <v>143</v>
      </c>
      <c r="AU406" s="16" t="s">
        <v>85</v>
      </c>
    </row>
    <row r="407" spans="1:65" s="13" customFormat="1" ht="11.25">
      <c r="B407" s="209"/>
      <c r="C407" s="210"/>
      <c r="D407" s="203" t="s">
        <v>173</v>
      </c>
      <c r="E407" s="211" t="s">
        <v>1</v>
      </c>
      <c r="F407" s="212" t="s">
        <v>1088</v>
      </c>
      <c r="G407" s="210"/>
      <c r="H407" s="213">
        <v>1</v>
      </c>
      <c r="I407" s="214"/>
      <c r="J407" s="210"/>
      <c r="K407" s="210"/>
      <c r="L407" s="215"/>
      <c r="M407" s="216"/>
      <c r="N407" s="217"/>
      <c r="O407" s="217"/>
      <c r="P407" s="217"/>
      <c r="Q407" s="217"/>
      <c r="R407" s="217"/>
      <c r="S407" s="217"/>
      <c r="T407" s="218"/>
      <c r="AT407" s="219" t="s">
        <v>173</v>
      </c>
      <c r="AU407" s="219" t="s">
        <v>85</v>
      </c>
      <c r="AV407" s="13" t="s">
        <v>85</v>
      </c>
      <c r="AW407" s="13" t="s">
        <v>34</v>
      </c>
      <c r="AX407" s="13" t="s">
        <v>83</v>
      </c>
      <c r="AY407" s="219" t="s">
        <v>133</v>
      </c>
    </row>
    <row r="408" spans="1:65" s="2" customFormat="1" ht="16.5" customHeight="1">
      <c r="A408" s="33"/>
      <c r="B408" s="34"/>
      <c r="C408" s="190" t="s">
        <v>478</v>
      </c>
      <c r="D408" s="190" t="s">
        <v>136</v>
      </c>
      <c r="E408" s="191" t="s">
        <v>1192</v>
      </c>
      <c r="F408" s="192" t="s">
        <v>1193</v>
      </c>
      <c r="G408" s="193" t="s">
        <v>147</v>
      </c>
      <c r="H408" s="194">
        <v>1</v>
      </c>
      <c r="I408" s="195"/>
      <c r="J408" s="196">
        <f>ROUND(I408*H408,2)</f>
        <v>0</v>
      </c>
      <c r="K408" s="192" t="s">
        <v>140</v>
      </c>
      <c r="L408" s="38"/>
      <c r="M408" s="197" t="s">
        <v>1</v>
      </c>
      <c r="N408" s="198" t="s">
        <v>42</v>
      </c>
      <c r="O408" s="70"/>
      <c r="P408" s="199">
        <f>O408*H408</f>
        <v>0</v>
      </c>
      <c r="Q408" s="199">
        <v>0</v>
      </c>
      <c r="R408" s="199">
        <f>Q408*H408</f>
        <v>0</v>
      </c>
      <c r="S408" s="199">
        <v>0</v>
      </c>
      <c r="T408" s="200">
        <f>S408*H408</f>
        <v>0</v>
      </c>
      <c r="U408" s="33"/>
      <c r="V408" s="33"/>
      <c r="W408" s="33"/>
      <c r="X408" s="33"/>
      <c r="Y408" s="33"/>
      <c r="Z408" s="33"/>
      <c r="AA408" s="33"/>
      <c r="AB408" s="33"/>
      <c r="AC408" s="33"/>
      <c r="AD408" s="33"/>
      <c r="AE408" s="33"/>
      <c r="AR408" s="201" t="s">
        <v>141</v>
      </c>
      <c r="AT408" s="201" t="s">
        <v>136</v>
      </c>
      <c r="AU408" s="201" t="s">
        <v>85</v>
      </c>
      <c r="AY408" s="16" t="s">
        <v>133</v>
      </c>
      <c r="BE408" s="202">
        <f>IF(N408="základní",J408,0)</f>
        <v>0</v>
      </c>
      <c r="BF408" s="202">
        <f>IF(N408="snížená",J408,0)</f>
        <v>0</v>
      </c>
      <c r="BG408" s="202">
        <f>IF(N408="zákl. přenesená",J408,0)</f>
        <v>0</v>
      </c>
      <c r="BH408" s="202">
        <f>IF(N408="sníž. přenesená",J408,0)</f>
        <v>0</v>
      </c>
      <c r="BI408" s="202">
        <f>IF(N408="nulová",J408,0)</f>
        <v>0</v>
      </c>
      <c r="BJ408" s="16" t="s">
        <v>83</v>
      </c>
      <c r="BK408" s="202">
        <f>ROUND(I408*H408,2)</f>
        <v>0</v>
      </c>
      <c r="BL408" s="16" t="s">
        <v>141</v>
      </c>
      <c r="BM408" s="201" t="s">
        <v>1194</v>
      </c>
    </row>
    <row r="409" spans="1:65" s="2" customFormat="1" ht="11.25">
      <c r="A409" s="33"/>
      <c r="B409" s="34"/>
      <c r="C409" s="35"/>
      <c r="D409" s="203" t="s">
        <v>143</v>
      </c>
      <c r="E409" s="35"/>
      <c r="F409" s="204" t="s">
        <v>1193</v>
      </c>
      <c r="G409" s="35"/>
      <c r="H409" s="35"/>
      <c r="I409" s="205"/>
      <c r="J409" s="35"/>
      <c r="K409" s="35"/>
      <c r="L409" s="38"/>
      <c r="M409" s="206"/>
      <c r="N409" s="207"/>
      <c r="O409" s="70"/>
      <c r="P409" s="70"/>
      <c r="Q409" s="70"/>
      <c r="R409" s="70"/>
      <c r="S409" s="70"/>
      <c r="T409" s="71"/>
      <c r="U409" s="33"/>
      <c r="V409" s="33"/>
      <c r="W409" s="33"/>
      <c r="X409" s="33"/>
      <c r="Y409" s="33"/>
      <c r="Z409" s="33"/>
      <c r="AA409" s="33"/>
      <c r="AB409" s="33"/>
      <c r="AC409" s="33"/>
      <c r="AD409" s="33"/>
      <c r="AE409" s="33"/>
      <c r="AT409" s="16" t="s">
        <v>143</v>
      </c>
      <c r="AU409" s="16" t="s">
        <v>85</v>
      </c>
    </row>
    <row r="410" spans="1:65" s="2" customFormat="1" ht="16.5" customHeight="1">
      <c r="A410" s="33"/>
      <c r="B410" s="34"/>
      <c r="C410" s="190" t="s">
        <v>483</v>
      </c>
      <c r="D410" s="190" t="s">
        <v>136</v>
      </c>
      <c r="E410" s="191" t="s">
        <v>1195</v>
      </c>
      <c r="F410" s="192" t="s">
        <v>1196</v>
      </c>
      <c r="G410" s="193" t="s">
        <v>147</v>
      </c>
      <c r="H410" s="194">
        <v>3</v>
      </c>
      <c r="I410" s="195"/>
      <c r="J410" s="196">
        <f>ROUND(I410*H410,2)</f>
        <v>0</v>
      </c>
      <c r="K410" s="192" t="s">
        <v>140</v>
      </c>
      <c r="L410" s="38"/>
      <c r="M410" s="197" t="s">
        <v>1</v>
      </c>
      <c r="N410" s="198" t="s">
        <v>42</v>
      </c>
      <c r="O410" s="70"/>
      <c r="P410" s="199">
        <f>O410*H410</f>
        <v>0</v>
      </c>
      <c r="Q410" s="199">
        <v>0</v>
      </c>
      <c r="R410" s="199">
        <f>Q410*H410</f>
        <v>0</v>
      </c>
      <c r="S410" s="199">
        <v>0</v>
      </c>
      <c r="T410" s="200">
        <f>S410*H410</f>
        <v>0</v>
      </c>
      <c r="U410" s="33"/>
      <c r="V410" s="33"/>
      <c r="W410" s="33"/>
      <c r="X410" s="33"/>
      <c r="Y410" s="33"/>
      <c r="Z410" s="33"/>
      <c r="AA410" s="33"/>
      <c r="AB410" s="33"/>
      <c r="AC410" s="33"/>
      <c r="AD410" s="33"/>
      <c r="AE410" s="33"/>
      <c r="AR410" s="201" t="s">
        <v>141</v>
      </c>
      <c r="AT410" s="201" t="s">
        <v>136</v>
      </c>
      <c r="AU410" s="201" t="s">
        <v>85</v>
      </c>
      <c r="AY410" s="16" t="s">
        <v>133</v>
      </c>
      <c r="BE410" s="202">
        <f>IF(N410="základní",J410,0)</f>
        <v>0</v>
      </c>
      <c r="BF410" s="202">
        <f>IF(N410="snížená",J410,0)</f>
        <v>0</v>
      </c>
      <c r="BG410" s="202">
        <f>IF(N410="zákl. přenesená",J410,0)</f>
        <v>0</v>
      </c>
      <c r="BH410" s="202">
        <f>IF(N410="sníž. přenesená",J410,0)</f>
        <v>0</v>
      </c>
      <c r="BI410" s="202">
        <f>IF(N410="nulová",J410,0)</f>
        <v>0</v>
      </c>
      <c r="BJ410" s="16" t="s">
        <v>83</v>
      </c>
      <c r="BK410" s="202">
        <f>ROUND(I410*H410,2)</f>
        <v>0</v>
      </c>
      <c r="BL410" s="16" t="s">
        <v>141</v>
      </c>
      <c r="BM410" s="201" t="s">
        <v>1197</v>
      </c>
    </row>
    <row r="411" spans="1:65" s="2" customFormat="1" ht="11.25">
      <c r="A411" s="33"/>
      <c r="B411" s="34"/>
      <c r="C411" s="35"/>
      <c r="D411" s="203" t="s">
        <v>143</v>
      </c>
      <c r="E411" s="35"/>
      <c r="F411" s="204" t="s">
        <v>1196</v>
      </c>
      <c r="G411" s="35"/>
      <c r="H411" s="35"/>
      <c r="I411" s="205"/>
      <c r="J411" s="35"/>
      <c r="K411" s="35"/>
      <c r="L411" s="38"/>
      <c r="M411" s="206"/>
      <c r="N411" s="207"/>
      <c r="O411" s="70"/>
      <c r="P411" s="70"/>
      <c r="Q411" s="70"/>
      <c r="R411" s="70"/>
      <c r="S411" s="70"/>
      <c r="T411" s="71"/>
      <c r="U411" s="33"/>
      <c r="V411" s="33"/>
      <c r="W411" s="33"/>
      <c r="X411" s="33"/>
      <c r="Y411" s="33"/>
      <c r="Z411" s="33"/>
      <c r="AA411" s="33"/>
      <c r="AB411" s="33"/>
      <c r="AC411" s="33"/>
      <c r="AD411" s="33"/>
      <c r="AE411" s="33"/>
      <c r="AT411" s="16" t="s">
        <v>143</v>
      </c>
      <c r="AU411" s="16" t="s">
        <v>85</v>
      </c>
    </row>
    <row r="412" spans="1:65" s="2" customFormat="1" ht="16.5" customHeight="1">
      <c r="A412" s="33"/>
      <c r="B412" s="34"/>
      <c r="C412" s="231" t="s">
        <v>488</v>
      </c>
      <c r="D412" s="231" t="s">
        <v>553</v>
      </c>
      <c r="E412" s="232" t="s">
        <v>1198</v>
      </c>
      <c r="F412" s="233" t="s">
        <v>1199</v>
      </c>
      <c r="G412" s="234" t="s">
        <v>147</v>
      </c>
      <c r="H412" s="235">
        <v>3</v>
      </c>
      <c r="I412" s="236"/>
      <c r="J412" s="237">
        <f>ROUND(I412*H412,2)</f>
        <v>0</v>
      </c>
      <c r="K412" s="233" t="s">
        <v>140</v>
      </c>
      <c r="L412" s="238"/>
      <c r="M412" s="239" t="s">
        <v>1</v>
      </c>
      <c r="N412" s="240" t="s">
        <v>42</v>
      </c>
      <c r="O412" s="70"/>
      <c r="P412" s="199">
        <f>O412*H412</f>
        <v>0</v>
      </c>
      <c r="Q412" s="199">
        <v>0</v>
      </c>
      <c r="R412" s="199">
        <f>Q412*H412</f>
        <v>0</v>
      </c>
      <c r="S412" s="199">
        <v>0</v>
      </c>
      <c r="T412" s="200">
        <f>S412*H412</f>
        <v>0</v>
      </c>
      <c r="U412" s="33"/>
      <c r="V412" s="33"/>
      <c r="W412" s="33"/>
      <c r="X412" s="33"/>
      <c r="Y412" s="33"/>
      <c r="Z412" s="33"/>
      <c r="AA412" s="33"/>
      <c r="AB412" s="33"/>
      <c r="AC412" s="33"/>
      <c r="AD412" s="33"/>
      <c r="AE412" s="33"/>
      <c r="AR412" s="201" t="s">
        <v>556</v>
      </c>
      <c r="AT412" s="201" t="s">
        <v>553</v>
      </c>
      <c r="AU412" s="201" t="s">
        <v>85</v>
      </c>
      <c r="AY412" s="16" t="s">
        <v>133</v>
      </c>
      <c r="BE412" s="202">
        <f>IF(N412="základní",J412,0)</f>
        <v>0</v>
      </c>
      <c r="BF412" s="202">
        <f>IF(N412="snížená",J412,0)</f>
        <v>0</v>
      </c>
      <c r="BG412" s="202">
        <f>IF(N412="zákl. přenesená",J412,0)</f>
        <v>0</v>
      </c>
      <c r="BH412" s="202">
        <f>IF(N412="sníž. přenesená",J412,0)</f>
        <v>0</v>
      </c>
      <c r="BI412" s="202">
        <f>IF(N412="nulová",J412,0)</f>
        <v>0</v>
      </c>
      <c r="BJ412" s="16" t="s">
        <v>83</v>
      </c>
      <c r="BK412" s="202">
        <f>ROUND(I412*H412,2)</f>
        <v>0</v>
      </c>
      <c r="BL412" s="16" t="s">
        <v>556</v>
      </c>
      <c r="BM412" s="201" t="s">
        <v>1200</v>
      </c>
    </row>
    <row r="413" spans="1:65" s="2" customFormat="1" ht="11.25">
      <c r="A413" s="33"/>
      <c r="B413" s="34"/>
      <c r="C413" s="35"/>
      <c r="D413" s="203" t="s">
        <v>143</v>
      </c>
      <c r="E413" s="35"/>
      <c r="F413" s="204" t="s">
        <v>1199</v>
      </c>
      <c r="G413" s="35"/>
      <c r="H413" s="35"/>
      <c r="I413" s="205"/>
      <c r="J413" s="35"/>
      <c r="K413" s="35"/>
      <c r="L413" s="38"/>
      <c r="M413" s="206"/>
      <c r="N413" s="207"/>
      <c r="O413" s="70"/>
      <c r="P413" s="70"/>
      <c r="Q413" s="70"/>
      <c r="R413" s="70"/>
      <c r="S413" s="70"/>
      <c r="T413" s="71"/>
      <c r="U413" s="33"/>
      <c r="V413" s="33"/>
      <c r="W413" s="33"/>
      <c r="X413" s="33"/>
      <c r="Y413" s="33"/>
      <c r="Z413" s="33"/>
      <c r="AA413" s="33"/>
      <c r="AB413" s="33"/>
      <c r="AC413" s="33"/>
      <c r="AD413" s="33"/>
      <c r="AE413" s="33"/>
      <c r="AT413" s="16" t="s">
        <v>143</v>
      </c>
      <c r="AU413" s="16" t="s">
        <v>85</v>
      </c>
    </row>
    <row r="414" spans="1:65" s="2" customFormat="1" ht="16.5" customHeight="1">
      <c r="A414" s="33"/>
      <c r="B414" s="34"/>
      <c r="C414" s="190" t="s">
        <v>493</v>
      </c>
      <c r="D414" s="190" t="s">
        <v>136</v>
      </c>
      <c r="E414" s="191" t="s">
        <v>1201</v>
      </c>
      <c r="F414" s="192" t="s">
        <v>1202</v>
      </c>
      <c r="G414" s="193" t="s">
        <v>147</v>
      </c>
      <c r="H414" s="194">
        <v>1</v>
      </c>
      <c r="I414" s="195"/>
      <c r="J414" s="196">
        <f>ROUND(I414*H414,2)</f>
        <v>0</v>
      </c>
      <c r="K414" s="192" t="s">
        <v>140</v>
      </c>
      <c r="L414" s="38"/>
      <c r="M414" s="197" t="s">
        <v>1</v>
      </c>
      <c r="N414" s="198" t="s">
        <v>42</v>
      </c>
      <c r="O414" s="70"/>
      <c r="P414" s="199">
        <f>O414*H414</f>
        <v>0</v>
      </c>
      <c r="Q414" s="199">
        <v>0</v>
      </c>
      <c r="R414" s="199">
        <f>Q414*H414</f>
        <v>0</v>
      </c>
      <c r="S414" s="199">
        <v>0</v>
      </c>
      <c r="T414" s="200">
        <f>S414*H414</f>
        <v>0</v>
      </c>
      <c r="U414" s="33"/>
      <c r="V414" s="33"/>
      <c r="W414" s="33"/>
      <c r="X414" s="33"/>
      <c r="Y414" s="33"/>
      <c r="Z414" s="33"/>
      <c r="AA414" s="33"/>
      <c r="AB414" s="33"/>
      <c r="AC414" s="33"/>
      <c r="AD414" s="33"/>
      <c r="AE414" s="33"/>
      <c r="AR414" s="201" t="s">
        <v>141</v>
      </c>
      <c r="AT414" s="201" t="s">
        <v>136</v>
      </c>
      <c r="AU414" s="201" t="s">
        <v>85</v>
      </c>
      <c r="AY414" s="16" t="s">
        <v>133</v>
      </c>
      <c r="BE414" s="202">
        <f>IF(N414="základní",J414,0)</f>
        <v>0</v>
      </c>
      <c r="BF414" s="202">
        <f>IF(N414="snížená",J414,0)</f>
        <v>0</v>
      </c>
      <c r="BG414" s="202">
        <f>IF(N414="zákl. přenesená",J414,0)</f>
        <v>0</v>
      </c>
      <c r="BH414" s="202">
        <f>IF(N414="sníž. přenesená",J414,0)</f>
        <v>0</v>
      </c>
      <c r="BI414" s="202">
        <f>IF(N414="nulová",J414,0)</f>
        <v>0</v>
      </c>
      <c r="BJ414" s="16" t="s">
        <v>83</v>
      </c>
      <c r="BK414" s="202">
        <f>ROUND(I414*H414,2)</f>
        <v>0</v>
      </c>
      <c r="BL414" s="16" t="s">
        <v>141</v>
      </c>
      <c r="BM414" s="201" t="s">
        <v>1203</v>
      </c>
    </row>
    <row r="415" spans="1:65" s="2" customFormat="1" ht="11.25">
      <c r="A415" s="33"/>
      <c r="B415" s="34"/>
      <c r="C415" s="35"/>
      <c r="D415" s="203" t="s">
        <v>143</v>
      </c>
      <c r="E415" s="35"/>
      <c r="F415" s="204" t="s">
        <v>1202</v>
      </c>
      <c r="G415" s="35"/>
      <c r="H415" s="35"/>
      <c r="I415" s="205"/>
      <c r="J415" s="35"/>
      <c r="K415" s="35"/>
      <c r="L415" s="38"/>
      <c r="M415" s="206"/>
      <c r="N415" s="207"/>
      <c r="O415" s="70"/>
      <c r="P415" s="70"/>
      <c r="Q415" s="70"/>
      <c r="R415" s="70"/>
      <c r="S415" s="70"/>
      <c r="T415" s="71"/>
      <c r="U415" s="33"/>
      <c r="V415" s="33"/>
      <c r="W415" s="33"/>
      <c r="X415" s="33"/>
      <c r="Y415" s="33"/>
      <c r="Z415" s="33"/>
      <c r="AA415" s="33"/>
      <c r="AB415" s="33"/>
      <c r="AC415" s="33"/>
      <c r="AD415" s="33"/>
      <c r="AE415" s="33"/>
      <c r="AT415" s="16" t="s">
        <v>143</v>
      </c>
      <c r="AU415" s="16" t="s">
        <v>85</v>
      </c>
    </row>
    <row r="416" spans="1:65" s="12" customFormat="1" ht="22.9" customHeight="1">
      <c r="B416" s="174"/>
      <c r="C416" s="175"/>
      <c r="D416" s="176" t="s">
        <v>76</v>
      </c>
      <c r="E416" s="188" t="s">
        <v>1204</v>
      </c>
      <c r="F416" s="188" t="s">
        <v>1205</v>
      </c>
      <c r="G416" s="175"/>
      <c r="H416" s="175"/>
      <c r="I416" s="178"/>
      <c r="J416" s="189">
        <f>BK416</f>
        <v>0</v>
      </c>
      <c r="K416" s="175"/>
      <c r="L416" s="180"/>
      <c r="M416" s="181"/>
      <c r="N416" s="182"/>
      <c r="O416" s="182"/>
      <c r="P416" s="183">
        <f>SUM(P417:P442)</f>
        <v>0</v>
      </c>
      <c r="Q416" s="182"/>
      <c r="R416" s="183">
        <f>SUM(R417:R442)</f>
        <v>0</v>
      </c>
      <c r="S416" s="182"/>
      <c r="T416" s="184">
        <f>SUM(T417:T442)</f>
        <v>0</v>
      </c>
      <c r="AR416" s="185" t="s">
        <v>141</v>
      </c>
      <c r="AT416" s="186" t="s">
        <v>76</v>
      </c>
      <c r="AU416" s="186" t="s">
        <v>83</v>
      </c>
      <c r="AY416" s="185" t="s">
        <v>133</v>
      </c>
      <c r="BK416" s="187">
        <f>SUM(BK417:BK442)</f>
        <v>0</v>
      </c>
    </row>
    <row r="417" spans="1:65" s="2" customFormat="1" ht="16.5" customHeight="1">
      <c r="A417" s="33"/>
      <c r="B417" s="34"/>
      <c r="C417" s="190" t="s">
        <v>498</v>
      </c>
      <c r="D417" s="190" t="s">
        <v>136</v>
      </c>
      <c r="E417" s="191" t="s">
        <v>1206</v>
      </c>
      <c r="F417" s="192" t="s">
        <v>1207</v>
      </c>
      <c r="G417" s="193" t="s">
        <v>147</v>
      </c>
      <c r="H417" s="194">
        <v>5</v>
      </c>
      <c r="I417" s="195"/>
      <c r="J417" s="196">
        <f>ROUND(I417*H417,2)</f>
        <v>0</v>
      </c>
      <c r="K417" s="192" t="s">
        <v>140</v>
      </c>
      <c r="L417" s="38"/>
      <c r="M417" s="197" t="s">
        <v>1</v>
      </c>
      <c r="N417" s="198" t="s">
        <v>42</v>
      </c>
      <c r="O417" s="70"/>
      <c r="P417" s="199">
        <f>O417*H417</f>
        <v>0</v>
      </c>
      <c r="Q417" s="199">
        <v>0</v>
      </c>
      <c r="R417" s="199">
        <f>Q417*H417</f>
        <v>0</v>
      </c>
      <c r="S417" s="199">
        <v>0</v>
      </c>
      <c r="T417" s="200">
        <f>S417*H417</f>
        <v>0</v>
      </c>
      <c r="U417" s="33"/>
      <c r="V417" s="33"/>
      <c r="W417" s="33"/>
      <c r="X417" s="33"/>
      <c r="Y417" s="33"/>
      <c r="Z417" s="33"/>
      <c r="AA417" s="33"/>
      <c r="AB417" s="33"/>
      <c r="AC417" s="33"/>
      <c r="AD417" s="33"/>
      <c r="AE417" s="33"/>
      <c r="AR417" s="201" t="s">
        <v>141</v>
      </c>
      <c r="AT417" s="201" t="s">
        <v>136</v>
      </c>
      <c r="AU417" s="201" t="s">
        <v>85</v>
      </c>
      <c r="AY417" s="16" t="s">
        <v>133</v>
      </c>
      <c r="BE417" s="202">
        <f>IF(N417="základní",J417,0)</f>
        <v>0</v>
      </c>
      <c r="BF417" s="202">
        <f>IF(N417="snížená",J417,0)</f>
        <v>0</v>
      </c>
      <c r="BG417" s="202">
        <f>IF(N417="zákl. přenesená",J417,0)</f>
        <v>0</v>
      </c>
      <c r="BH417" s="202">
        <f>IF(N417="sníž. přenesená",J417,0)</f>
        <v>0</v>
      </c>
      <c r="BI417" s="202">
        <f>IF(N417="nulová",J417,0)</f>
        <v>0</v>
      </c>
      <c r="BJ417" s="16" t="s">
        <v>83</v>
      </c>
      <c r="BK417" s="202">
        <f>ROUND(I417*H417,2)</f>
        <v>0</v>
      </c>
      <c r="BL417" s="16" t="s">
        <v>141</v>
      </c>
      <c r="BM417" s="201" t="s">
        <v>1208</v>
      </c>
    </row>
    <row r="418" spans="1:65" s="2" customFormat="1" ht="11.25">
      <c r="A418" s="33"/>
      <c r="B418" s="34"/>
      <c r="C418" s="35"/>
      <c r="D418" s="203" t="s">
        <v>143</v>
      </c>
      <c r="E418" s="35"/>
      <c r="F418" s="204" t="s">
        <v>1207</v>
      </c>
      <c r="G418" s="35"/>
      <c r="H418" s="35"/>
      <c r="I418" s="205"/>
      <c r="J418" s="35"/>
      <c r="K418" s="35"/>
      <c r="L418" s="38"/>
      <c r="M418" s="206"/>
      <c r="N418" s="207"/>
      <c r="O418" s="70"/>
      <c r="P418" s="70"/>
      <c r="Q418" s="70"/>
      <c r="R418" s="70"/>
      <c r="S418" s="70"/>
      <c r="T418" s="71"/>
      <c r="U418" s="33"/>
      <c r="V418" s="33"/>
      <c r="W418" s="33"/>
      <c r="X418" s="33"/>
      <c r="Y418" s="33"/>
      <c r="Z418" s="33"/>
      <c r="AA418" s="33"/>
      <c r="AB418" s="33"/>
      <c r="AC418" s="33"/>
      <c r="AD418" s="33"/>
      <c r="AE418" s="33"/>
      <c r="AT418" s="16" t="s">
        <v>143</v>
      </c>
      <c r="AU418" s="16" t="s">
        <v>85</v>
      </c>
    </row>
    <row r="419" spans="1:65" s="2" customFormat="1" ht="16.5" customHeight="1">
      <c r="A419" s="33"/>
      <c r="B419" s="34"/>
      <c r="C419" s="190" t="s">
        <v>503</v>
      </c>
      <c r="D419" s="190" t="s">
        <v>136</v>
      </c>
      <c r="E419" s="191" t="s">
        <v>1209</v>
      </c>
      <c r="F419" s="192" t="s">
        <v>1210</v>
      </c>
      <c r="G419" s="193" t="s">
        <v>147</v>
      </c>
      <c r="H419" s="194">
        <v>5</v>
      </c>
      <c r="I419" s="195"/>
      <c r="J419" s="196">
        <f>ROUND(I419*H419,2)</f>
        <v>0</v>
      </c>
      <c r="K419" s="192" t="s">
        <v>140</v>
      </c>
      <c r="L419" s="38"/>
      <c r="M419" s="197" t="s">
        <v>1</v>
      </c>
      <c r="N419" s="198" t="s">
        <v>42</v>
      </c>
      <c r="O419" s="70"/>
      <c r="P419" s="199">
        <f>O419*H419</f>
        <v>0</v>
      </c>
      <c r="Q419" s="199">
        <v>0</v>
      </c>
      <c r="R419" s="199">
        <f>Q419*H419</f>
        <v>0</v>
      </c>
      <c r="S419" s="199">
        <v>0</v>
      </c>
      <c r="T419" s="200">
        <f>S419*H419</f>
        <v>0</v>
      </c>
      <c r="U419" s="33"/>
      <c r="V419" s="33"/>
      <c r="W419" s="33"/>
      <c r="X419" s="33"/>
      <c r="Y419" s="33"/>
      <c r="Z419" s="33"/>
      <c r="AA419" s="33"/>
      <c r="AB419" s="33"/>
      <c r="AC419" s="33"/>
      <c r="AD419" s="33"/>
      <c r="AE419" s="33"/>
      <c r="AR419" s="201" t="s">
        <v>141</v>
      </c>
      <c r="AT419" s="201" t="s">
        <v>136</v>
      </c>
      <c r="AU419" s="201" t="s">
        <v>85</v>
      </c>
      <c r="AY419" s="16" t="s">
        <v>133</v>
      </c>
      <c r="BE419" s="202">
        <f>IF(N419="základní",J419,0)</f>
        <v>0</v>
      </c>
      <c r="BF419" s="202">
        <f>IF(N419="snížená",J419,0)</f>
        <v>0</v>
      </c>
      <c r="BG419" s="202">
        <f>IF(N419="zákl. přenesená",J419,0)</f>
        <v>0</v>
      </c>
      <c r="BH419" s="202">
        <f>IF(N419="sníž. přenesená",J419,0)</f>
        <v>0</v>
      </c>
      <c r="BI419" s="202">
        <f>IF(N419="nulová",J419,0)</f>
        <v>0</v>
      </c>
      <c r="BJ419" s="16" t="s">
        <v>83</v>
      </c>
      <c r="BK419" s="202">
        <f>ROUND(I419*H419,2)</f>
        <v>0</v>
      </c>
      <c r="BL419" s="16" t="s">
        <v>141</v>
      </c>
      <c r="BM419" s="201" t="s">
        <v>1211</v>
      </c>
    </row>
    <row r="420" spans="1:65" s="2" customFormat="1" ht="11.25">
      <c r="A420" s="33"/>
      <c r="B420" s="34"/>
      <c r="C420" s="35"/>
      <c r="D420" s="203" t="s">
        <v>143</v>
      </c>
      <c r="E420" s="35"/>
      <c r="F420" s="204" t="s">
        <v>1212</v>
      </c>
      <c r="G420" s="35"/>
      <c r="H420" s="35"/>
      <c r="I420" s="205"/>
      <c r="J420" s="35"/>
      <c r="K420" s="35"/>
      <c r="L420" s="38"/>
      <c r="M420" s="206"/>
      <c r="N420" s="207"/>
      <c r="O420" s="70"/>
      <c r="P420" s="70"/>
      <c r="Q420" s="70"/>
      <c r="R420" s="70"/>
      <c r="S420" s="70"/>
      <c r="T420" s="71"/>
      <c r="U420" s="33"/>
      <c r="V420" s="33"/>
      <c r="W420" s="33"/>
      <c r="X420" s="33"/>
      <c r="Y420" s="33"/>
      <c r="Z420" s="33"/>
      <c r="AA420" s="33"/>
      <c r="AB420" s="33"/>
      <c r="AC420" s="33"/>
      <c r="AD420" s="33"/>
      <c r="AE420" s="33"/>
      <c r="AT420" s="16" t="s">
        <v>143</v>
      </c>
      <c r="AU420" s="16" t="s">
        <v>85</v>
      </c>
    </row>
    <row r="421" spans="1:65" s="13" customFormat="1" ht="11.25">
      <c r="B421" s="209"/>
      <c r="C421" s="210"/>
      <c r="D421" s="203" t="s">
        <v>173</v>
      </c>
      <c r="E421" s="211" t="s">
        <v>1</v>
      </c>
      <c r="F421" s="212" t="s">
        <v>1213</v>
      </c>
      <c r="G421" s="210"/>
      <c r="H421" s="213">
        <v>5</v>
      </c>
      <c r="I421" s="214"/>
      <c r="J421" s="210"/>
      <c r="K421" s="210"/>
      <c r="L421" s="215"/>
      <c r="M421" s="216"/>
      <c r="N421" s="217"/>
      <c r="O421" s="217"/>
      <c r="P421" s="217"/>
      <c r="Q421" s="217"/>
      <c r="R421" s="217"/>
      <c r="S421" s="217"/>
      <c r="T421" s="218"/>
      <c r="AT421" s="219" t="s">
        <v>173</v>
      </c>
      <c r="AU421" s="219" t="s">
        <v>85</v>
      </c>
      <c r="AV421" s="13" t="s">
        <v>85</v>
      </c>
      <c r="AW421" s="13" t="s">
        <v>34</v>
      </c>
      <c r="AX421" s="13" t="s">
        <v>77</v>
      </c>
      <c r="AY421" s="219" t="s">
        <v>133</v>
      </c>
    </row>
    <row r="422" spans="1:65" s="14" customFormat="1" ht="11.25">
      <c r="B422" s="220"/>
      <c r="C422" s="221"/>
      <c r="D422" s="203" t="s">
        <v>173</v>
      </c>
      <c r="E422" s="222" t="s">
        <v>1</v>
      </c>
      <c r="F422" s="223" t="s">
        <v>176</v>
      </c>
      <c r="G422" s="221"/>
      <c r="H422" s="224">
        <v>5</v>
      </c>
      <c r="I422" s="225"/>
      <c r="J422" s="221"/>
      <c r="K422" s="221"/>
      <c r="L422" s="226"/>
      <c r="M422" s="227"/>
      <c r="N422" s="228"/>
      <c r="O422" s="228"/>
      <c r="P422" s="228"/>
      <c r="Q422" s="228"/>
      <c r="R422" s="228"/>
      <c r="S422" s="228"/>
      <c r="T422" s="229"/>
      <c r="AT422" s="230" t="s">
        <v>173</v>
      </c>
      <c r="AU422" s="230" t="s">
        <v>85</v>
      </c>
      <c r="AV422" s="14" t="s">
        <v>141</v>
      </c>
      <c r="AW422" s="14" t="s">
        <v>34</v>
      </c>
      <c r="AX422" s="14" t="s">
        <v>83</v>
      </c>
      <c r="AY422" s="230" t="s">
        <v>133</v>
      </c>
    </row>
    <row r="423" spans="1:65" s="2" customFormat="1" ht="21.75" customHeight="1">
      <c r="A423" s="33"/>
      <c r="B423" s="34"/>
      <c r="C423" s="190" t="s">
        <v>508</v>
      </c>
      <c r="D423" s="190" t="s">
        <v>136</v>
      </c>
      <c r="E423" s="191" t="s">
        <v>1214</v>
      </c>
      <c r="F423" s="192" t="s">
        <v>1215</v>
      </c>
      <c r="G423" s="193" t="s">
        <v>147</v>
      </c>
      <c r="H423" s="194">
        <v>5</v>
      </c>
      <c r="I423" s="195"/>
      <c r="J423" s="196">
        <f>ROUND(I423*H423,2)</f>
        <v>0</v>
      </c>
      <c r="K423" s="192" t="s">
        <v>140</v>
      </c>
      <c r="L423" s="38"/>
      <c r="M423" s="197" t="s">
        <v>1</v>
      </c>
      <c r="N423" s="198" t="s">
        <v>42</v>
      </c>
      <c r="O423" s="70"/>
      <c r="P423" s="199">
        <f>O423*H423</f>
        <v>0</v>
      </c>
      <c r="Q423" s="199">
        <v>0</v>
      </c>
      <c r="R423" s="199">
        <f>Q423*H423</f>
        <v>0</v>
      </c>
      <c r="S423" s="199">
        <v>0</v>
      </c>
      <c r="T423" s="200">
        <f>S423*H423</f>
        <v>0</v>
      </c>
      <c r="U423" s="33"/>
      <c r="V423" s="33"/>
      <c r="W423" s="33"/>
      <c r="X423" s="33"/>
      <c r="Y423" s="33"/>
      <c r="Z423" s="33"/>
      <c r="AA423" s="33"/>
      <c r="AB423" s="33"/>
      <c r="AC423" s="33"/>
      <c r="AD423" s="33"/>
      <c r="AE423" s="33"/>
      <c r="AR423" s="201" t="s">
        <v>141</v>
      </c>
      <c r="AT423" s="201" t="s">
        <v>136</v>
      </c>
      <c r="AU423" s="201" t="s">
        <v>85</v>
      </c>
      <c r="AY423" s="16" t="s">
        <v>133</v>
      </c>
      <c r="BE423" s="202">
        <f>IF(N423="základní",J423,0)</f>
        <v>0</v>
      </c>
      <c r="BF423" s="202">
        <f>IF(N423="snížená",J423,0)</f>
        <v>0</v>
      </c>
      <c r="BG423" s="202">
        <f>IF(N423="zákl. přenesená",J423,0)</f>
        <v>0</v>
      </c>
      <c r="BH423" s="202">
        <f>IF(N423="sníž. přenesená",J423,0)</f>
        <v>0</v>
      </c>
      <c r="BI423" s="202">
        <f>IF(N423="nulová",J423,0)</f>
        <v>0</v>
      </c>
      <c r="BJ423" s="16" t="s">
        <v>83</v>
      </c>
      <c r="BK423" s="202">
        <f>ROUND(I423*H423,2)</f>
        <v>0</v>
      </c>
      <c r="BL423" s="16" t="s">
        <v>141</v>
      </c>
      <c r="BM423" s="201" t="s">
        <v>1216</v>
      </c>
    </row>
    <row r="424" spans="1:65" s="2" customFormat="1" ht="11.25">
      <c r="A424" s="33"/>
      <c r="B424" s="34"/>
      <c r="C424" s="35"/>
      <c r="D424" s="203" t="s">
        <v>143</v>
      </c>
      <c r="E424" s="35"/>
      <c r="F424" s="204" t="s">
        <v>1215</v>
      </c>
      <c r="G424" s="35"/>
      <c r="H424" s="35"/>
      <c r="I424" s="205"/>
      <c r="J424" s="35"/>
      <c r="K424" s="35"/>
      <c r="L424" s="38"/>
      <c r="M424" s="206"/>
      <c r="N424" s="207"/>
      <c r="O424" s="70"/>
      <c r="P424" s="70"/>
      <c r="Q424" s="70"/>
      <c r="R424" s="70"/>
      <c r="S424" s="70"/>
      <c r="T424" s="71"/>
      <c r="U424" s="33"/>
      <c r="V424" s="33"/>
      <c r="W424" s="33"/>
      <c r="X424" s="33"/>
      <c r="Y424" s="33"/>
      <c r="Z424" s="33"/>
      <c r="AA424" s="33"/>
      <c r="AB424" s="33"/>
      <c r="AC424" s="33"/>
      <c r="AD424" s="33"/>
      <c r="AE424" s="33"/>
      <c r="AT424" s="16" t="s">
        <v>143</v>
      </c>
      <c r="AU424" s="16" t="s">
        <v>85</v>
      </c>
    </row>
    <row r="425" spans="1:65" s="2" customFormat="1" ht="21.75" customHeight="1">
      <c r="A425" s="33"/>
      <c r="B425" s="34"/>
      <c r="C425" s="190" t="s">
        <v>514</v>
      </c>
      <c r="D425" s="190" t="s">
        <v>136</v>
      </c>
      <c r="E425" s="191" t="s">
        <v>1217</v>
      </c>
      <c r="F425" s="192" t="s">
        <v>1218</v>
      </c>
      <c r="G425" s="193" t="s">
        <v>147</v>
      </c>
      <c r="H425" s="194">
        <v>5</v>
      </c>
      <c r="I425" s="195"/>
      <c r="J425" s="196">
        <f>ROUND(I425*H425,2)</f>
        <v>0</v>
      </c>
      <c r="K425" s="192" t="s">
        <v>140</v>
      </c>
      <c r="L425" s="38"/>
      <c r="M425" s="197" t="s">
        <v>1</v>
      </c>
      <c r="N425" s="198" t="s">
        <v>42</v>
      </c>
      <c r="O425" s="70"/>
      <c r="P425" s="199">
        <f>O425*H425</f>
        <v>0</v>
      </c>
      <c r="Q425" s="199">
        <v>0</v>
      </c>
      <c r="R425" s="199">
        <f>Q425*H425</f>
        <v>0</v>
      </c>
      <c r="S425" s="199">
        <v>0</v>
      </c>
      <c r="T425" s="200">
        <f>S425*H425</f>
        <v>0</v>
      </c>
      <c r="U425" s="33"/>
      <c r="V425" s="33"/>
      <c r="W425" s="33"/>
      <c r="X425" s="33"/>
      <c r="Y425" s="33"/>
      <c r="Z425" s="33"/>
      <c r="AA425" s="33"/>
      <c r="AB425" s="33"/>
      <c r="AC425" s="33"/>
      <c r="AD425" s="33"/>
      <c r="AE425" s="33"/>
      <c r="AR425" s="201" t="s">
        <v>141</v>
      </c>
      <c r="AT425" s="201" t="s">
        <v>136</v>
      </c>
      <c r="AU425" s="201" t="s">
        <v>85</v>
      </c>
      <c r="AY425" s="16" t="s">
        <v>133</v>
      </c>
      <c r="BE425" s="202">
        <f>IF(N425="základní",J425,0)</f>
        <v>0</v>
      </c>
      <c r="BF425" s="202">
        <f>IF(N425="snížená",J425,0)</f>
        <v>0</v>
      </c>
      <c r="BG425" s="202">
        <f>IF(N425="zákl. přenesená",J425,0)</f>
        <v>0</v>
      </c>
      <c r="BH425" s="202">
        <f>IF(N425="sníž. přenesená",J425,0)</f>
        <v>0</v>
      </c>
      <c r="BI425" s="202">
        <f>IF(N425="nulová",J425,0)</f>
        <v>0</v>
      </c>
      <c r="BJ425" s="16" t="s">
        <v>83</v>
      </c>
      <c r="BK425" s="202">
        <f>ROUND(I425*H425,2)</f>
        <v>0</v>
      </c>
      <c r="BL425" s="16" t="s">
        <v>141</v>
      </c>
      <c r="BM425" s="201" t="s">
        <v>1219</v>
      </c>
    </row>
    <row r="426" spans="1:65" s="2" customFormat="1" ht="11.25">
      <c r="A426" s="33"/>
      <c r="B426" s="34"/>
      <c r="C426" s="35"/>
      <c r="D426" s="203" t="s">
        <v>143</v>
      </c>
      <c r="E426" s="35"/>
      <c r="F426" s="204" t="s">
        <v>1218</v>
      </c>
      <c r="G426" s="35"/>
      <c r="H426" s="35"/>
      <c r="I426" s="205"/>
      <c r="J426" s="35"/>
      <c r="K426" s="35"/>
      <c r="L426" s="38"/>
      <c r="M426" s="206"/>
      <c r="N426" s="207"/>
      <c r="O426" s="70"/>
      <c r="P426" s="70"/>
      <c r="Q426" s="70"/>
      <c r="R426" s="70"/>
      <c r="S426" s="70"/>
      <c r="T426" s="71"/>
      <c r="U426" s="33"/>
      <c r="V426" s="33"/>
      <c r="W426" s="33"/>
      <c r="X426" s="33"/>
      <c r="Y426" s="33"/>
      <c r="Z426" s="33"/>
      <c r="AA426" s="33"/>
      <c r="AB426" s="33"/>
      <c r="AC426" s="33"/>
      <c r="AD426" s="33"/>
      <c r="AE426" s="33"/>
      <c r="AT426" s="16" t="s">
        <v>143</v>
      </c>
      <c r="AU426" s="16" t="s">
        <v>85</v>
      </c>
    </row>
    <row r="427" spans="1:65" s="2" customFormat="1" ht="16.5" customHeight="1">
      <c r="A427" s="33"/>
      <c r="B427" s="34"/>
      <c r="C427" s="190" t="s">
        <v>520</v>
      </c>
      <c r="D427" s="190" t="s">
        <v>136</v>
      </c>
      <c r="E427" s="191" t="s">
        <v>1220</v>
      </c>
      <c r="F427" s="192" t="s">
        <v>1221</v>
      </c>
      <c r="G427" s="193" t="s">
        <v>139</v>
      </c>
      <c r="H427" s="194">
        <v>23</v>
      </c>
      <c r="I427" s="195"/>
      <c r="J427" s="196">
        <f>ROUND(I427*H427,2)</f>
        <v>0</v>
      </c>
      <c r="K427" s="192" t="s">
        <v>140</v>
      </c>
      <c r="L427" s="38"/>
      <c r="M427" s="197" t="s">
        <v>1</v>
      </c>
      <c r="N427" s="198" t="s">
        <v>42</v>
      </c>
      <c r="O427" s="70"/>
      <c r="P427" s="199">
        <f>O427*H427</f>
        <v>0</v>
      </c>
      <c r="Q427" s="199">
        <v>0</v>
      </c>
      <c r="R427" s="199">
        <f>Q427*H427</f>
        <v>0</v>
      </c>
      <c r="S427" s="199">
        <v>0</v>
      </c>
      <c r="T427" s="200">
        <f>S427*H427</f>
        <v>0</v>
      </c>
      <c r="U427" s="33"/>
      <c r="V427" s="33"/>
      <c r="W427" s="33"/>
      <c r="X427" s="33"/>
      <c r="Y427" s="33"/>
      <c r="Z427" s="33"/>
      <c r="AA427" s="33"/>
      <c r="AB427" s="33"/>
      <c r="AC427" s="33"/>
      <c r="AD427" s="33"/>
      <c r="AE427" s="33"/>
      <c r="AR427" s="201" t="s">
        <v>141</v>
      </c>
      <c r="AT427" s="201" t="s">
        <v>136</v>
      </c>
      <c r="AU427" s="201" t="s">
        <v>85</v>
      </c>
      <c r="AY427" s="16" t="s">
        <v>133</v>
      </c>
      <c r="BE427" s="202">
        <f>IF(N427="základní",J427,0)</f>
        <v>0</v>
      </c>
      <c r="BF427" s="202">
        <f>IF(N427="snížená",J427,0)</f>
        <v>0</v>
      </c>
      <c r="BG427" s="202">
        <f>IF(N427="zákl. přenesená",J427,0)</f>
        <v>0</v>
      </c>
      <c r="BH427" s="202">
        <f>IF(N427="sníž. přenesená",J427,0)</f>
        <v>0</v>
      </c>
      <c r="BI427" s="202">
        <f>IF(N427="nulová",J427,0)</f>
        <v>0</v>
      </c>
      <c r="BJ427" s="16" t="s">
        <v>83</v>
      </c>
      <c r="BK427" s="202">
        <f>ROUND(I427*H427,2)</f>
        <v>0</v>
      </c>
      <c r="BL427" s="16" t="s">
        <v>141</v>
      </c>
      <c r="BM427" s="201" t="s">
        <v>1222</v>
      </c>
    </row>
    <row r="428" spans="1:65" s="2" customFormat="1" ht="29.25">
      <c r="A428" s="33"/>
      <c r="B428" s="34"/>
      <c r="C428" s="35"/>
      <c r="D428" s="203" t="s">
        <v>143</v>
      </c>
      <c r="E428" s="35"/>
      <c r="F428" s="204" t="s">
        <v>1223</v>
      </c>
      <c r="G428" s="35"/>
      <c r="H428" s="35"/>
      <c r="I428" s="205"/>
      <c r="J428" s="35"/>
      <c r="K428" s="35"/>
      <c r="L428" s="38"/>
      <c r="M428" s="206"/>
      <c r="N428" s="207"/>
      <c r="O428" s="70"/>
      <c r="P428" s="70"/>
      <c r="Q428" s="70"/>
      <c r="R428" s="70"/>
      <c r="S428" s="70"/>
      <c r="T428" s="71"/>
      <c r="U428" s="33"/>
      <c r="V428" s="33"/>
      <c r="W428" s="33"/>
      <c r="X428" s="33"/>
      <c r="Y428" s="33"/>
      <c r="Z428" s="33"/>
      <c r="AA428" s="33"/>
      <c r="AB428" s="33"/>
      <c r="AC428" s="33"/>
      <c r="AD428" s="33"/>
      <c r="AE428" s="33"/>
      <c r="AT428" s="16" t="s">
        <v>143</v>
      </c>
      <c r="AU428" s="16" t="s">
        <v>85</v>
      </c>
    </row>
    <row r="429" spans="1:65" s="13" customFormat="1" ht="11.25">
      <c r="B429" s="209"/>
      <c r="C429" s="210"/>
      <c r="D429" s="203" t="s">
        <v>173</v>
      </c>
      <c r="E429" s="211" t="s">
        <v>1</v>
      </c>
      <c r="F429" s="212" t="s">
        <v>1224</v>
      </c>
      <c r="G429" s="210"/>
      <c r="H429" s="213">
        <v>9</v>
      </c>
      <c r="I429" s="214"/>
      <c r="J429" s="210"/>
      <c r="K429" s="210"/>
      <c r="L429" s="215"/>
      <c r="M429" s="216"/>
      <c r="N429" s="217"/>
      <c r="O429" s="217"/>
      <c r="P429" s="217"/>
      <c r="Q429" s="217"/>
      <c r="R429" s="217"/>
      <c r="S429" s="217"/>
      <c r="T429" s="218"/>
      <c r="AT429" s="219" t="s">
        <v>173</v>
      </c>
      <c r="AU429" s="219" t="s">
        <v>85</v>
      </c>
      <c r="AV429" s="13" t="s">
        <v>85</v>
      </c>
      <c r="AW429" s="13" t="s">
        <v>34</v>
      </c>
      <c r="AX429" s="13" t="s">
        <v>77</v>
      </c>
      <c r="AY429" s="219" t="s">
        <v>133</v>
      </c>
    </row>
    <row r="430" spans="1:65" s="13" customFormat="1" ht="11.25">
      <c r="B430" s="209"/>
      <c r="C430" s="210"/>
      <c r="D430" s="203" t="s">
        <v>173</v>
      </c>
      <c r="E430" s="211" t="s">
        <v>1</v>
      </c>
      <c r="F430" s="212" t="s">
        <v>1225</v>
      </c>
      <c r="G430" s="210"/>
      <c r="H430" s="213">
        <v>9</v>
      </c>
      <c r="I430" s="214"/>
      <c r="J430" s="210"/>
      <c r="K430" s="210"/>
      <c r="L430" s="215"/>
      <c r="M430" s="216"/>
      <c r="N430" s="217"/>
      <c r="O430" s="217"/>
      <c r="P430" s="217"/>
      <c r="Q430" s="217"/>
      <c r="R430" s="217"/>
      <c r="S430" s="217"/>
      <c r="T430" s="218"/>
      <c r="AT430" s="219" t="s">
        <v>173</v>
      </c>
      <c r="AU430" s="219" t="s">
        <v>85</v>
      </c>
      <c r="AV430" s="13" t="s">
        <v>85</v>
      </c>
      <c r="AW430" s="13" t="s">
        <v>34</v>
      </c>
      <c r="AX430" s="13" t="s">
        <v>77</v>
      </c>
      <c r="AY430" s="219" t="s">
        <v>133</v>
      </c>
    </row>
    <row r="431" spans="1:65" s="13" customFormat="1" ht="11.25">
      <c r="B431" s="209"/>
      <c r="C431" s="210"/>
      <c r="D431" s="203" t="s">
        <v>173</v>
      </c>
      <c r="E431" s="211" t="s">
        <v>1</v>
      </c>
      <c r="F431" s="212" t="s">
        <v>134</v>
      </c>
      <c r="G431" s="210"/>
      <c r="H431" s="213">
        <v>5</v>
      </c>
      <c r="I431" s="214"/>
      <c r="J431" s="210"/>
      <c r="K431" s="210"/>
      <c r="L431" s="215"/>
      <c r="M431" s="216"/>
      <c r="N431" s="217"/>
      <c r="O431" s="217"/>
      <c r="P431" s="217"/>
      <c r="Q431" s="217"/>
      <c r="R431" s="217"/>
      <c r="S431" s="217"/>
      <c r="T431" s="218"/>
      <c r="AT431" s="219" t="s">
        <v>173</v>
      </c>
      <c r="AU431" s="219" t="s">
        <v>85</v>
      </c>
      <c r="AV431" s="13" t="s">
        <v>85</v>
      </c>
      <c r="AW431" s="13" t="s">
        <v>34</v>
      </c>
      <c r="AX431" s="13" t="s">
        <v>77</v>
      </c>
      <c r="AY431" s="219" t="s">
        <v>133</v>
      </c>
    </row>
    <row r="432" spans="1:65" s="14" customFormat="1" ht="11.25">
      <c r="B432" s="220"/>
      <c r="C432" s="221"/>
      <c r="D432" s="203" t="s">
        <v>173</v>
      </c>
      <c r="E432" s="222" t="s">
        <v>1</v>
      </c>
      <c r="F432" s="223" t="s">
        <v>176</v>
      </c>
      <c r="G432" s="221"/>
      <c r="H432" s="224">
        <v>23</v>
      </c>
      <c r="I432" s="225"/>
      <c r="J432" s="221"/>
      <c r="K432" s="221"/>
      <c r="L432" s="226"/>
      <c r="M432" s="227"/>
      <c r="N432" s="228"/>
      <c r="O432" s="228"/>
      <c r="P432" s="228"/>
      <c r="Q432" s="228"/>
      <c r="R432" s="228"/>
      <c r="S432" s="228"/>
      <c r="T432" s="229"/>
      <c r="AT432" s="230" t="s">
        <v>173</v>
      </c>
      <c r="AU432" s="230" t="s">
        <v>85</v>
      </c>
      <c r="AV432" s="14" t="s">
        <v>141</v>
      </c>
      <c r="AW432" s="14" t="s">
        <v>34</v>
      </c>
      <c r="AX432" s="14" t="s">
        <v>83</v>
      </c>
      <c r="AY432" s="230" t="s">
        <v>133</v>
      </c>
    </row>
    <row r="433" spans="1:65" s="2" customFormat="1" ht="16.5" customHeight="1">
      <c r="A433" s="33"/>
      <c r="B433" s="34"/>
      <c r="C433" s="231" t="s">
        <v>526</v>
      </c>
      <c r="D433" s="231" t="s">
        <v>553</v>
      </c>
      <c r="E433" s="232" t="s">
        <v>1226</v>
      </c>
      <c r="F433" s="233" t="s">
        <v>1227</v>
      </c>
      <c r="G433" s="234" t="s">
        <v>139</v>
      </c>
      <c r="H433" s="235">
        <v>23</v>
      </c>
      <c r="I433" s="236"/>
      <c r="J433" s="237">
        <f>ROUND(I433*H433,2)</f>
        <v>0</v>
      </c>
      <c r="K433" s="233" t="s">
        <v>140</v>
      </c>
      <c r="L433" s="238"/>
      <c r="M433" s="239" t="s">
        <v>1</v>
      </c>
      <c r="N433" s="240" t="s">
        <v>42</v>
      </c>
      <c r="O433" s="70"/>
      <c r="P433" s="199">
        <f>O433*H433</f>
        <v>0</v>
      </c>
      <c r="Q433" s="199">
        <v>0</v>
      </c>
      <c r="R433" s="199">
        <f>Q433*H433</f>
        <v>0</v>
      </c>
      <c r="S433" s="199">
        <v>0</v>
      </c>
      <c r="T433" s="200">
        <f>S433*H433</f>
        <v>0</v>
      </c>
      <c r="U433" s="33"/>
      <c r="V433" s="33"/>
      <c r="W433" s="33"/>
      <c r="X433" s="33"/>
      <c r="Y433" s="33"/>
      <c r="Z433" s="33"/>
      <c r="AA433" s="33"/>
      <c r="AB433" s="33"/>
      <c r="AC433" s="33"/>
      <c r="AD433" s="33"/>
      <c r="AE433" s="33"/>
      <c r="AR433" s="201" t="s">
        <v>556</v>
      </c>
      <c r="AT433" s="201" t="s">
        <v>553</v>
      </c>
      <c r="AU433" s="201" t="s">
        <v>85</v>
      </c>
      <c r="AY433" s="16" t="s">
        <v>133</v>
      </c>
      <c r="BE433" s="202">
        <f>IF(N433="základní",J433,0)</f>
        <v>0</v>
      </c>
      <c r="BF433" s="202">
        <f>IF(N433="snížená",J433,0)</f>
        <v>0</v>
      </c>
      <c r="BG433" s="202">
        <f>IF(N433="zákl. přenesená",J433,0)</f>
        <v>0</v>
      </c>
      <c r="BH433" s="202">
        <f>IF(N433="sníž. přenesená",J433,0)</f>
        <v>0</v>
      </c>
      <c r="BI433" s="202">
        <f>IF(N433="nulová",J433,0)</f>
        <v>0</v>
      </c>
      <c r="BJ433" s="16" t="s">
        <v>83</v>
      </c>
      <c r="BK433" s="202">
        <f>ROUND(I433*H433,2)</f>
        <v>0</v>
      </c>
      <c r="BL433" s="16" t="s">
        <v>556</v>
      </c>
      <c r="BM433" s="201" t="s">
        <v>1228</v>
      </c>
    </row>
    <row r="434" spans="1:65" s="2" customFormat="1" ht="11.25">
      <c r="A434" s="33"/>
      <c r="B434" s="34"/>
      <c r="C434" s="35"/>
      <c r="D434" s="203" t="s">
        <v>143</v>
      </c>
      <c r="E434" s="35"/>
      <c r="F434" s="204" t="s">
        <v>1227</v>
      </c>
      <c r="G434" s="35"/>
      <c r="H434" s="35"/>
      <c r="I434" s="205"/>
      <c r="J434" s="35"/>
      <c r="K434" s="35"/>
      <c r="L434" s="38"/>
      <c r="M434" s="206"/>
      <c r="N434" s="207"/>
      <c r="O434" s="70"/>
      <c r="P434" s="70"/>
      <c r="Q434" s="70"/>
      <c r="R434" s="70"/>
      <c r="S434" s="70"/>
      <c r="T434" s="71"/>
      <c r="U434" s="33"/>
      <c r="V434" s="33"/>
      <c r="W434" s="33"/>
      <c r="X434" s="33"/>
      <c r="Y434" s="33"/>
      <c r="Z434" s="33"/>
      <c r="AA434" s="33"/>
      <c r="AB434" s="33"/>
      <c r="AC434" s="33"/>
      <c r="AD434" s="33"/>
      <c r="AE434" s="33"/>
      <c r="AT434" s="16" t="s">
        <v>143</v>
      </c>
      <c r="AU434" s="16" t="s">
        <v>85</v>
      </c>
    </row>
    <row r="435" spans="1:65" s="13" customFormat="1" ht="11.25">
      <c r="B435" s="209"/>
      <c r="C435" s="210"/>
      <c r="D435" s="203" t="s">
        <v>173</v>
      </c>
      <c r="E435" s="211" t="s">
        <v>1</v>
      </c>
      <c r="F435" s="212" t="s">
        <v>1229</v>
      </c>
      <c r="G435" s="210"/>
      <c r="H435" s="213">
        <v>9</v>
      </c>
      <c r="I435" s="214"/>
      <c r="J435" s="210"/>
      <c r="K435" s="210"/>
      <c r="L435" s="215"/>
      <c r="M435" s="216"/>
      <c r="N435" s="217"/>
      <c r="O435" s="217"/>
      <c r="P435" s="217"/>
      <c r="Q435" s="217"/>
      <c r="R435" s="217"/>
      <c r="S435" s="217"/>
      <c r="T435" s="218"/>
      <c r="AT435" s="219" t="s">
        <v>173</v>
      </c>
      <c r="AU435" s="219" t="s">
        <v>85</v>
      </c>
      <c r="AV435" s="13" t="s">
        <v>85</v>
      </c>
      <c r="AW435" s="13" t="s">
        <v>34</v>
      </c>
      <c r="AX435" s="13" t="s">
        <v>77</v>
      </c>
      <c r="AY435" s="219" t="s">
        <v>133</v>
      </c>
    </row>
    <row r="436" spans="1:65" s="13" customFormat="1" ht="11.25">
      <c r="B436" s="209"/>
      <c r="C436" s="210"/>
      <c r="D436" s="203" t="s">
        <v>173</v>
      </c>
      <c r="E436" s="211" t="s">
        <v>1</v>
      </c>
      <c r="F436" s="212" t="s">
        <v>1230</v>
      </c>
      <c r="G436" s="210"/>
      <c r="H436" s="213">
        <v>9</v>
      </c>
      <c r="I436" s="214"/>
      <c r="J436" s="210"/>
      <c r="K436" s="210"/>
      <c r="L436" s="215"/>
      <c r="M436" s="216"/>
      <c r="N436" s="217"/>
      <c r="O436" s="217"/>
      <c r="P436" s="217"/>
      <c r="Q436" s="217"/>
      <c r="R436" s="217"/>
      <c r="S436" s="217"/>
      <c r="T436" s="218"/>
      <c r="AT436" s="219" t="s">
        <v>173</v>
      </c>
      <c r="AU436" s="219" t="s">
        <v>85</v>
      </c>
      <c r="AV436" s="13" t="s">
        <v>85</v>
      </c>
      <c r="AW436" s="13" t="s">
        <v>34</v>
      </c>
      <c r="AX436" s="13" t="s">
        <v>77</v>
      </c>
      <c r="AY436" s="219" t="s">
        <v>133</v>
      </c>
    </row>
    <row r="437" spans="1:65" s="13" customFormat="1" ht="11.25">
      <c r="B437" s="209"/>
      <c r="C437" s="210"/>
      <c r="D437" s="203" t="s">
        <v>173</v>
      </c>
      <c r="E437" s="211" t="s">
        <v>1</v>
      </c>
      <c r="F437" s="212" t="s">
        <v>134</v>
      </c>
      <c r="G437" s="210"/>
      <c r="H437" s="213">
        <v>5</v>
      </c>
      <c r="I437" s="214"/>
      <c r="J437" s="210"/>
      <c r="K437" s="210"/>
      <c r="L437" s="215"/>
      <c r="M437" s="216"/>
      <c r="N437" s="217"/>
      <c r="O437" s="217"/>
      <c r="P437" s="217"/>
      <c r="Q437" s="217"/>
      <c r="R437" s="217"/>
      <c r="S437" s="217"/>
      <c r="T437" s="218"/>
      <c r="AT437" s="219" t="s">
        <v>173</v>
      </c>
      <c r="AU437" s="219" t="s">
        <v>85</v>
      </c>
      <c r="AV437" s="13" t="s">
        <v>85</v>
      </c>
      <c r="AW437" s="13" t="s">
        <v>34</v>
      </c>
      <c r="AX437" s="13" t="s">
        <v>77</v>
      </c>
      <c r="AY437" s="219" t="s">
        <v>133</v>
      </c>
    </row>
    <row r="438" spans="1:65" s="14" customFormat="1" ht="11.25">
      <c r="B438" s="220"/>
      <c r="C438" s="221"/>
      <c r="D438" s="203" t="s">
        <v>173</v>
      </c>
      <c r="E438" s="222" t="s">
        <v>1</v>
      </c>
      <c r="F438" s="223" t="s">
        <v>176</v>
      </c>
      <c r="G438" s="221"/>
      <c r="H438" s="224">
        <v>23</v>
      </c>
      <c r="I438" s="225"/>
      <c r="J438" s="221"/>
      <c r="K438" s="221"/>
      <c r="L438" s="226"/>
      <c r="M438" s="227"/>
      <c r="N438" s="228"/>
      <c r="O438" s="228"/>
      <c r="P438" s="228"/>
      <c r="Q438" s="228"/>
      <c r="R438" s="228"/>
      <c r="S438" s="228"/>
      <c r="T438" s="229"/>
      <c r="AT438" s="230" t="s">
        <v>173</v>
      </c>
      <c r="AU438" s="230" t="s">
        <v>85</v>
      </c>
      <c r="AV438" s="14" t="s">
        <v>141</v>
      </c>
      <c r="AW438" s="14" t="s">
        <v>34</v>
      </c>
      <c r="AX438" s="14" t="s">
        <v>83</v>
      </c>
      <c r="AY438" s="230" t="s">
        <v>133</v>
      </c>
    </row>
    <row r="439" spans="1:65" s="2" customFormat="1" ht="16.5" customHeight="1">
      <c r="A439" s="33"/>
      <c r="B439" s="34"/>
      <c r="C439" s="190" t="s">
        <v>531</v>
      </c>
      <c r="D439" s="190" t="s">
        <v>136</v>
      </c>
      <c r="E439" s="191" t="s">
        <v>1231</v>
      </c>
      <c r="F439" s="192" t="s">
        <v>1232</v>
      </c>
      <c r="G439" s="193" t="s">
        <v>147</v>
      </c>
      <c r="H439" s="194">
        <v>5</v>
      </c>
      <c r="I439" s="195"/>
      <c r="J439" s="196">
        <f>ROUND(I439*H439,2)</f>
        <v>0</v>
      </c>
      <c r="K439" s="192" t="s">
        <v>140</v>
      </c>
      <c r="L439" s="38"/>
      <c r="M439" s="197" t="s">
        <v>1</v>
      </c>
      <c r="N439" s="198" t="s">
        <v>42</v>
      </c>
      <c r="O439" s="70"/>
      <c r="P439" s="199">
        <f>O439*H439</f>
        <v>0</v>
      </c>
      <c r="Q439" s="199">
        <v>0</v>
      </c>
      <c r="R439" s="199">
        <f>Q439*H439</f>
        <v>0</v>
      </c>
      <c r="S439" s="199">
        <v>0</v>
      </c>
      <c r="T439" s="200">
        <f>S439*H439</f>
        <v>0</v>
      </c>
      <c r="U439" s="33"/>
      <c r="V439" s="33"/>
      <c r="W439" s="33"/>
      <c r="X439" s="33"/>
      <c r="Y439" s="33"/>
      <c r="Z439" s="33"/>
      <c r="AA439" s="33"/>
      <c r="AB439" s="33"/>
      <c r="AC439" s="33"/>
      <c r="AD439" s="33"/>
      <c r="AE439" s="33"/>
      <c r="AR439" s="201" t="s">
        <v>141</v>
      </c>
      <c r="AT439" s="201" t="s">
        <v>136</v>
      </c>
      <c r="AU439" s="201" t="s">
        <v>85</v>
      </c>
      <c r="AY439" s="16" t="s">
        <v>133</v>
      </c>
      <c r="BE439" s="202">
        <f>IF(N439="základní",J439,0)</f>
        <v>0</v>
      </c>
      <c r="BF439" s="202">
        <f>IF(N439="snížená",J439,0)</f>
        <v>0</v>
      </c>
      <c r="BG439" s="202">
        <f>IF(N439="zákl. přenesená",J439,0)</f>
        <v>0</v>
      </c>
      <c r="BH439" s="202">
        <f>IF(N439="sníž. přenesená",J439,0)</f>
        <v>0</v>
      </c>
      <c r="BI439" s="202">
        <f>IF(N439="nulová",J439,0)</f>
        <v>0</v>
      </c>
      <c r="BJ439" s="16" t="s">
        <v>83</v>
      </c>
      <c r="BK439" s="202">
        <f>ROUND(I439*H439,2)</f>
        <v>0</v>
      </c>
      <c r="BL439" s="16" t="s">
        <v>141</v>
      </c>
      <c r="BM439" s="201" t="s">
        <v>1233</v>
      </c>
    </row>
    <row r="440" spans="1:65" s="2" customFormat="1" ht="19.5">
      <c r="A440" s="33"/>
      <c r="B440" s="34"/>
      <c r="C440" s="35"/>
      <c r="D440" s="203" t="s">
        <v>143</v>
      </c>
      <c r="E440" s="35"/>
      <c r="F440" s="204" t="s">
        <v>1234</v>
      </c>
      <c r="G440" s="35"/>
      <c r="H440" s="35"/>
      <c r="I440" s="205"/>
      <c r="J440" s="35"/>
      <c r="K440" s="35"/>
      <c r="L440" s="38"/>
      <c r="M440" s="206"/>
      <c r="N440" s="207"/>
      <c r="O440" s="70"/>
      <c r="P440" s="70"/>
      <c r="Q440" s="70"/>
      <c r="R440" s="70"/>
      <c r="S440" s="70"/>
      <c r="T440" s="71"/>
      <c r="U440" s="33"/>
      <c r="V440" s="33"/>
      <c r="W440" s="33"/>
      <c r="X440" s="33"/>
      <c r="Y440" s="33"/>
      <c r="Z440" s="33"/>
      <c r="AA440" s="33"/>
      <c r="AB440" s="33"/>
      <c r="AC440" s="33"/>
      <c r="AD440" s="33"/>
      <c r="AE440" s="33"/>
      <c r="AT440" s="16" t="s">
        <v>143</v>
      </c>
      <c r="AU440" s="16" t="s">
        <v>85</v>
      </c>
    </row>
    <row r="441" spans="1:65" s="2" customFormat="1" ht="16.5" customHeight="1">
      <c r="A441" s="33"/>
      <c r="B441" s="34"/>
      <c r="C441" s="190" t="s">
        <v>537</v>
      </c>
      <c r="D441" s="190" t="s">
        <v>136</v>
      </c>
      <c r="E441" s="191" t="s">
        <v>1235</v>
      </c>
      <c r="F441" s="192" t="s">
        <v>1236</v>
      </c>
      <c r="G441" s="193" t="s">
        <v>147</v>
      </c>
      <c r="H441" s="194">
        <v>4</v>
      </c>
      <c r="I441" s="195"/>
      <c r="J441" s="196">
        <f>ROUND(I441*H441,2)</f>
        <v>0</v>
      </c>
      <c r="K441" s="192" t="s">
        <v>140</v>
      </c>
      <c r="L441" s="38"/>
      <c r="M441" s="197" t="s">
        <v>1</v>
      </c>
      <c r="N441" s="198" t="s">
        <v>42</v>
      </c>
      <c r="O441" s="70"/>
      <c r="P441" s="199">
        <f>O441*H441</f>
        <v>0</v>
      </c>
      <c r="Q441" s="199">
        <v>0</v>
      </c>
      <c r="R441" s="199">
        <f>Q441*H441</f>
        <v>0</v>
      </c>
      <c r="S441" s="199">
        <v>0</v>
      </c>
      <c r="T441" s="200">
        <f>S441*H441</f>
        <v>0</v>
      </c>
      <c r="U441" s="33"/>
      <c r="V441" s="33"/>
      <c r="W441" s="33"/>
      <c r="X441" s="33"/>
      <c r="Y441" s="33"/>
      <c r="Z441" s="33"/>
      <c r="AA441" s="33"/>
      <c r="AB441" s="33"/>
      <c r="AC441" s="33"/>
      <c r="AD441" s="33"/>
      <c r="AE441" s="33"/>
      <c r="AR441" s="201" t="s">
        <v>141</v>
      </c>
      <c r="AT441" s="201" t="s">
        <v>136</v>
      </c>
      <c r="AU441" s="201" t="s">
        <v>85</v>
      </c>
      <c r="AY441" s="16" t="s">
        <v>133</v>
      </c>
      <c r="BE441" s="202">
        <f>IF(N441="základní",J441,0)</f>
        <v>0</v>
      </c>
      <c r="BF441" s="202">
        <f>IF(N441="snížená",J441,0)</f>
        <v>0</v>
      </c>
      <c r="BG441" s="202">
        <f>IF(N441="zákl. přenesená",J441,0)</f>
        <v>0</v>
      </c>
      <c r="BH441" s="202">
        <f>IF(N441="sníž. přenesená",J441,0)</f>
        <v>0</v>
      </c>
      <c r="BI441" s="202">
        <f>IF(N441="nulová",J441,0)</f>
        <v>0</v>
      </c>
      <c r="BJ441" s="16" t="s">
        <v>83</v>
      </c>
      <c r="BK441" s="202">
        <f>ROUND(I441*H441,2)</f>
        <v>0</v>
      </c>
      <c r="BL441" s="16" t="s">
        <v>141</v>
      </c>
      <c r="BM441" s="201" t="s">
        <v>1237</v>
      </c>
    </row>
    <row r="442" spans="1:65" s="2" customFormat="1" ht="19.5">
      <c r="A442" s="33"/>
      <c r="B442" s="34"/>
      <c r="C442" s="35"/>
      <c r="D442" s="203" t="s">
        <v>143</v>
      </c>
      <c r="E442" s="35"/>
      <c r="F442" s="204" t="s">
        <v>1238</v>
      </c>
      <c r="G442" s="35"/>
      <c r="H442" s="35"/>
      <c r="I442" s="205"/>
      <c r="J442" s="35"/>
      <c r="K442" s="35"/>
      <c r="L442" s="38"/>
      <c r="M442" s="206"/>
      <c r="N442" s="207"/>
      <c r="O442" s="70"/>
      <c r="P442" s="70"/>
      <c r="Q442" s="70"/>
      <c r="R442" s="70"/>
      <c r="S442" s="70"/>
      <c r="T442" s="71"/>
      <c r="U442" s="33"/>
      <c r="V442" s="33"/>
      <c r="W442" s="33"/>
      <c r="X442" s="33"/>
      <c r="Y442" s="33"/>
      <c r="Z442" s="33"/>
      <c r="AA442" s="33"/>
      <c r="AB442" s="33"/>
      <c r="AC442" s="33"/>
      <c r="AD442" s="33"/>
      <c r="AE442" s="33"/>
      <c r="AT442" s="16" t="s">
        <v>143</v>
      </c>
      <c r="AU442" s="16" t="s">
        <v>85</v>
      </c>
    </row>
    <row r="443" spans="1:65" s="12" customFormat="1" ht="22.9" customHeight="1">
      <c r="B443" s="174"/>
      <c r="C443" s="175"/>
      <c r="D443" s="176" t="s">
        <v>76</v>
      </c>
      <c r="E443" s="188" t="s">
        <v>1239</v>
      </c>
      <c r="F443" s="188" t="s">
        <v>1240</v>
      </c>
      <c r="G443" s="175"/>
      <c r="H443" s="175"/>
      <c r="I443" s="178"/>
      <c r="J443" s="189">
        <f>BK443</f>
        <v>0</v>
      </c>
      <c r="K443" s="175"/>
      <c r="L443" s="180"/>
      <c r="M443" s="181"/>
      <c r="N443" s="182"/>
      <c r="O443" s="182"/>
      <c r="P443" s="183">
        <f>SUM(P444:P461)</f>
        <v>0</v>
      </c>
      <c r="Q443" s="182"/>
      <c r="R443" s="183">
        <f>SUM(R444:R461)</f>
        <v>0</v>
      </c>
      <c r="S443" s="182"/>
      <c r="T443" s="184">
        <f>SUM(T444:T461)</f>
        <v>0</v>
      </c>
      <c r="AR443" s="185" t="s">
        <v>141</v>
      </c>
      <c r="AT443" s="186" t="s">
        <v>76</v>
      </c>
      <c r="AU443" s="186" t="s">
        <v>83</v>
      </c>
      <c r="AY443" s="185" t="s">
        <v>133</v>
      </c>
      <c r="BK443" s="187">
        <f>SUM(BK444:BK461)</f>
        <v>0</v>
      </c>
    </row>
    <row r="444" spans="1:65" s="2" customFormat="1" ht="36">
      <c r="A444" s="33"/>
      <c r="B444" s="34"/>
      <c r="C444" s="190" t="s">
        <v>542</v>
      </c>
      <c r="D444" s="190" t="s">
        <v>136</v>
      </c>
      <c r="E444" s="191" t="s">
        <v>1241</v>
      </c>
      <c r="F444" s="192" t="s">
        <v>1242</v>
      </c>
      <c r="G444" s="193" t="s">
        <v>170</v>
      </c>
      <c r="H444" s="194">
        <v>0.85</v>
      </c>
      <c r="I444" s="195"/>
      <c r="J444" s="196">
        <f>ROUND(I444*H444,2)</f>
        <v>0</v>
      </c>
      <c r="K444" s="192" t="s">
        <v>140</v>
      </c>
      <c r="L444" s="38"/>
      <c r="M444" s="197" t="s">
        <v>1</v>
      </c>
      <c r="N444" s="198" t="s">
        <v>42</v>
      </c>
      <c r="O444" s="70"/>
      <c r="P444" s="199">
        <f>O444*H444</f>
        <v>0</v>
      </c>
      <c r="Q444" s="199">
        <v>0</v>
      </c>
      <c r="R444" s="199">
        <f>Q444*H444</f>
        <v>0</v>
      </c>
      <c r="S444" s="199">
        <v>0</v>
      </c>
      <c r="T444" s="200">
        <f>S444*H444</f>
        <v>0</v>
      </c>
      <c r="U444" s="33"/>
      <c r="V444" s="33"/>
      <c r="W444" s="33"/>
      <c r="X444" s="33"/>
      <c r="Y444" s="33"/>
      <c r="Z444" s="33"/>
      <c r="AA444" s="33"/>
      <c r="AB444" s="33"/>
      <c r="AC444" s="33"/>
      <c r="AD444" s="33"/>
      <c r="AE444" s="33"/>
      <c r="AR444" s="201" t="s">
        <v>83</v>
      </c>
      <c r="AT444" s="201" t="s">
        <v>136</v>
      </c>
      <c r="AU444" s="201" t="s">
        <v>85</v>
      </c>
      <c r="AY444" s="16" t="s">
        <v>133</v>
      </c>
      <c r="BE444" s="202">
        <f>IF(N444="základní",J444,0)</f>
        <v>0</v>
      </c>
      <c r="BF444" s="202">
        <f>IF(N444="snížená",J444,0)</f>
        <v>0</v>
      </c>
      <c r="BG444" s="202">
        <f>IF(N444="zákl. přenesená",J444,0)</f>
        <v>0</v>
      </c>
      <c r="BH444" s="202">
        <f>IF(N444="sníž. přenesená",J444,0)</f>
        <v>0</v>
      </c>
      <c r="BI444" s="202">
        <f>IF(N444="nulová",J444,0)</f>
        <v>0</v>
      </c>
      <c r="BJ444" s="16" t="s">
        <v>83</v>
      </c>
      <c r="BK444" s="202">
        <f>ROUND(I444*H444,2)</f>
        <v>0</v>
      </c>
      <c r="BL444" s="16" t="s">
        <v>83</v>
      </c>
      <c r="BM444" s="201" t="s">
        <v>1243</v>
      </c>
    </row>
    <row r="445" spans="1:65" s="2" customFormat="1" ht="39">
      <c r="A445" s="33"/>
      <c r="B445" s="34"/>
      <c r="C445" s="35"/>
      <c r="D445" s="203" t="s">
        <v>143</v>
      </c>
      <c r="E445" s="35"/>
      <c r="F445" s="204" t="s">
        <v>1244</v>
      </c>
      <c r="G445" s="35"/>
      <c r="H445" s="35"/>
      <c r="I445" s="205"/>
      <c r="J445" s="35"/>
      <c r="K445" s="35"/>
      <c r="L445" s="38"/>
      <c r="M445" s="206"/>
      <c r="N445" s="207"/>
      <c r="O445" s="70"/>
      <c r="P445" s="70"/>
      <c r="Q445" s="70"/>
      <c r="R445" s="70"/>
      <c r="S445" s="70"/>
      <c r="T445" s="71"/>
      <c r="U445" s="33"/>
      <c r="V445" s="33"/>
      <c r="W445" s="33"/>
      <c r="X445" s="33"/>
      <c r="Y445" s="33"/>
      <c r="Z445" s="33"/>
      <c r="AA445" s="33"/>
      <c r="AB445" s="33"/>
      <c r="AC445" s="33"/>
      <c r="AD445" s="33"/>
      <c r="AE445" s="33"/>
      <c r="AT445" s="16" t="s">
        <v>143</v>
      </c>
      <c r="AU445" s="16" t="s">
        <v>85</v>
      </c>
    </row>
    <row r="446" spans="1:65" s="2" customFormat="1" ht="29.25">
      <c r="A446" s="33"/>
      <c r="B446" s="34"/>
      <c r="C446" s="35"/>
      <c r="D446" s="203" t="s">
        <v>150</v>
      </c>
      <c r="E446" s="35"/>
      <c r="F446" s="208" t="s">
        <v>1245</v>
      </c>
      <c r="G446" s="35"/>
      <c r="H446" s="35"/>
      <c r="I446" s="205"/>
      <c r="J446" s="35"/>
      <c r="K446" s="35"/>
      <c r="L446" s="38"/>
      <c r="M446" s="206"/>
      <c r="N446" s="207"/>
      <c r="O446" s="70"/>
      <c r="P446" s="70"/>
      <c r="Q446" s="70"/>
      <c r="R446" s="70"/>
      <c r="S446" s="70"/>
      <c r="T446" s="71"/>
      <c r="U446" s="33"/>
      <c r="V446" s="33"/>
      <c r="W446" s="33"/>
      <c r="X446" s="33"/>
      <c r="Y446" s="33"/>
      <c r="Z446" s="33"/>
      <c r="AA446" s="33"/>
      <c r="AB446" s="33"/>
      <c r="AC446" s="33"/>
      <c r="AD446" s="33"/>
      <c r="AE446" s="33"/>
      <c r="AT446" s="16" t="s">
        <v>150</v>
      </c>
      <c r="AU446" s="16" t="s">
        <v>85</v>
      </c>
    </row>
    <row r="447" spans="1:65" s="13" customFormat="1" ht="11.25">
      <c r="B447" s="209"/>
      <c r="C447" s="210"/>
      <c r="D447" s="203" t="s">
        <v>173</v>
      </c>
      <c r="E447" s="211" t="s">
        <v>1</v>
      </c>
      <c r="F447" s="212" t="s">
        <v>1246</v>
      </c>
      <c r="G447" s="210"/>
      <c r="H447" s="213">
        <v>0.05</v>
      </c>
      <c r="I447" s="214"/>
      <c r="J447" s="210"/>
      <c r="K447" s="210"/>
      <c r="L447" s="215"/>
      <c r="M447" s="216"/>
      <c r="N447" s="217"/>
      <c r="O447" s="217"/>
      <c r="P447" s="217"/>
      <c r="Q447" s="217"/>
      <c r="R447" s="217"/>
      <c r="S447" s="217"/>
      <c r="T447" s="218"/>
      <c r="AT447" s="219" t="s">
        <v>173</v>
      </c>
      <c r="AU447" s="219" t="s">
        <v>85</v>
      </c>
      <c r="AV447" s="13" t="s">
        <v>85</v>
      </c>
      <c r="AW447" s="13" t="s">
        <v>34</v>
      </c>
      <c r="AX447" s="13" t="s">
        <v>77</v>
      </c>
      <c r="AY447" s="219" t="s">
        <v>133</v>
      </c>
    </row>
    <row r="448" spans="1:65" s="13" customFormat="1" ht="11.25">
      <c r="B448" s="209"/>
      <c r="C448" s="210"/>
      <c r="D448" s="203" t="s">
        <v>173</v>
      </c>
      <c r="E448" s="211" t="s">
        <v>1</v>
      </c>
      <c r="F448" s="212" t="s">
        <v>1247</v>
      </c>
      <c r="G448" s="210"/>
      <c r="H448" s="213">
        <v>0.6</v>
      </c>
      <c r="I448" s="214"/>
      <c r="J448" s="210"/>
      <c r="K448" s="210"/>
      <c r="L448" s="215"/>
      <c r="M448" s="216"/>
      <c r="N448" s="217"/>
      <c r="O448" s="217"/>
      <c r="P448" s="217"/>
      <c r="Q448" s="217"/>
      <c r="R448" s="217"/>
      <c r="S448" s="217"/>
      <c r="T448" s="218"/>
      <c r="AT448" s="219" t="s">
        <v>173</v>
      </c>
      <c r="AU448" s="219" t="s">
        <v>85</v>
      </c>
      <c r="AV448" s="13" t="s">
        <v>85</v>
      </c>
      <c r="AW448" s="13" t="s">
        <v>34</v>
      </c>
      <c r="AX448" s="13" t="s">
        <v>77</v>
      </c>
      <c r="AY448" s="219" t="s">
        <v>133</v>
      </c>
    </row>
    <row r="449" spans="1:65" s="13" customFormat="1" ht="11.25">
      <c r="B449" s="209"/>
      <c r="C449" s="210"/>
      <c r="D449" s="203" t="s">
        <v>173</v>
      </c>
      <c r="E449" s="211" t="s">
        <v>1</v>
      </c>
      <c r="F449" s="212" t="s">
        <v>1248</v>
      </c>
      <c r="G449" s="210"/>
      <c r="H449" s="213">
        <v>0.2</v>
      </c>
      <c r="I449" s="214"/>
      <c r="J449" s="210"/>
      <c r="K449" s="210"/>
      <c r="L449" s="215"/>
      <c r="M449" s="216"/>
      <c r="N449" s="217"/>
      <c r="O449" s="217"/>
      <c r="P449" s="217"/>
      <c r="Q449" s="217"/>
      <c r="R449" s="217"/>
      <c r="S449" s="217"/>
      <c r="T449" s="218"/>
      <c r="AT449" s="219" t="s">
        <v>173</v>
      </c>
      <c r="AU449" s="219" t="s">
        <v>85</v>
      </c>
      <c r="AV449" s="13" t="s">
        <v>85</v>
      </c>
      <c r="AW449" s="13" t="s">
        <v>34</v>
      </c>
      <c r="AX449" s="13" t="s">
        <v>77</v>
      </c>
      <c r="AY449" s="219" t="s">
        <v>133</v>
      </c>
    </row>
    <row r="450" spans="1:65" s="14" customFormat="1" ht="11.25">
      <c r="B450" s="220"/>
      <c r="C450" s="221"/>
      <c r="D450" s="203" t="s">
        <v>173</v>
      </c>
      <c r="E450" s="222" t="s">
        <v>1</v>
      </c>
      <c r="F450" s="223" t="s">
        <v>176</v>
      </c>
      <c r="G450" s="221"/>
      <c r="H450" s="224">
        <v>0.85</v>
      </c>
      <c r="I450" s="225"/>
      <c r="J450" s="221"/>
      <c r="K450" s="221"/>
      <c r="L450" s="226"/>
      <c r="M450" s="227"/>
      <c r="N450" s="228"/>
      <c r="O450" s="228"/>
      <c r="P450" s="228"/>
      <c r="Q450" s="228"/>
      <c r="R450" s="228"/>
      <c r="S450" s="228"/>
      <c r="T450" s="229"/>
      <c r="AT450" s="230" t="s">
        <v>173</v>
      </c>
      <c r="AU450" s="230" t="s">
        <v>85</v>
      </c>
      <c r="AV450" s="14" t="s">
        <v>141</v>
      </c>
      <c r="AW450" s="14" t="s">
        <v>34</v>
      </c>
      <c r="AX450" s="14" t="s">
        <v>83</v>
      </c>
      <c r="AY450" s="230" t="s">
        <v>133</v>
      </c>
    </row>
    <row r="451" spans="1:65" s="2" customFormat="1" ht="16.5" customHeight="1">
      <c r="A451" s="33"/>
      <c r="B451" s="34"/>
      <c r="C451" s="190" t="s">
        <v>547</v>
      </c>
      <c r="D451" s="190" t="s">
        <v>136</v>
      </c>
      <c r="E451" s="191" t="s">
        <v>1249</v>
      </c>
      <c r="F451" s="192" t="s">
        <v>1250</v>
      </c>
      <c r="G451" s="193" t="s">
        <v>170</v>
      </c>
      <c r="H451" s="194">
        <v>1.7</v>
      </c>
      <c r="I451" s="195"/>
      <c r="J451" s="196">
        <f>ROUND(I451*H451,2)</f>
        <v>0</v>
      </c>
      <c r="K451" s="192" t="s">
        <v>140</v>
      </c>
      <c r="L451" s="38"/>
      <c r="M451" s="197" t="s">
        <v>1</v>
      </c>
      <c r="N451" s="198" t="s">
        <v>42</v>
      </c>
      <c r="O451" s="70"/>
      <c r="P451" s="199">
        <f>O451*H451</f>
        <v>0</v>
      </c>
      <c r="Q451" s="199">
        <v>0</v>
      </c>
      <c r="R451" s="199">
        <f>Q451*H451</f>
        <v>0</v>
      </c>
      <c r="S451" s="199">
        <v>0</v>
      </c>
      <c r="T451" s="200">
        <f>S451*H451</f>
        <v>0</v>
      </c>
      <c r="U451" s="33"/>
      <c r="V451" s="33"/>
      <c r="W451" s="33"/>
      <c r="X451" s="33"/>
      <c r="Y451" s="33"/>
      <c r="Z451" s="33"/>
      <c r="AA451" s="33"/>
      <c r="AB451" s="33"/>
      <c r="AC451" s="33"/>
      <c r="AD451" s="33"/>
      <c r="AE451" s="33"/>
      <c r="AR451" s="201" t="s">
        <v>83</v>
      </c>
      <c r="AT451" s="201" t="s">
        <v>136</v>
      </c>
      <c r="AU451" s="201" t="s">
        <v>85</v>
      </c>
      <c r="AY451" s="16" t="s">
        <v>133</v>
      </c>
      <c r="BE451" s="202">
        <f>IF(N451="základní",J451,0)</f>
        <v>0</v>
      </c>
      <c r="BF451" s="202">
        <f>IF(N451="snížená",J451,0)</f>
        <v>0</v>
      </c>
      <c r="BG451" s="202">
        <f>IF(N451="zákl. přenesená",J451,0)</f>
        <v>0</v>
      </c>
      <c r="BH451" s="202">
        <f>IF(N451="sníž. přenesená",J451,0)</f>
        <v>0</v>
      </c>
      <c r="BI451" s="202">
        <f>IF(N451="nulová",J451,0)</f>
        <v>0</v>
      </c>
      <c r="BJ451" s="16" t="s">
        <v>83</v>
      </c>
      <c r="BK451" s="202">
        <f>ROUND(I451*H451,2)</f>
        <v>0</v>
      </c>
      <c r="BL451" s="16" t="s">
        <v>83</v>
      </c>
      <c r="BM451" s="201" t="s">
        <v>1251</v>
      </c>
    </row>
    <row r="452" spans="1:65" s="2" customFormat="1" ht="29.25">
      <c r="A452" s="33"/>
      <c r="B452" s="34"/>
      <c r="C452" s="35"/>
      <c r="D452" s="203" t="s">
        <v>143</v>
      </c>
      <c r="E452" s="35"/>
      <c r="F452" s="204" t="s">
        <v>1252</v>
      </c>
      <c r="G452" s="35"/>
      <c r="H452" s="35"/>
      <c r="I452" s="205"/>
      <c r="J452" s="35"/>
      <c r="K452" s="35"/>
      <c r="L452" s="38"/>
      <c r="M452" s="206"/>
      <c r="N452" s="207"/>
      <c r="O452" s="70"/>
      <c r="P452" s="70"/>
      <c r="Q452" s="70"/>
      <c r="R452" s="70"/>
      <c r="S452" s="70"/>
      <c r="T452" s="71"/>
      <c r="U452" s="33"/>
      <c r="V452" s="33"/>
      <c r="W452" s="33"/>
      <c r="X452" s="33"/>
      <c r="Y452" s="33"/>
      <c r="Z452" s="33"/>
      <c r="AA452" s="33"/>
      <c r="AB452" s="33"/>
      <c r="AC452" s="33"/>
      <c r="AD452" s="33"/>
      <c r="AE452" s="33"/>
      <c r="AT452" s="16" t="s">
        <v>143</v>
      </c>
      <c r="AU452" s="16" t="s">
        <v>85</v>
      </c>
    </row>
    <row r="453" spans="1:65" s="2" customFormat="1" ht="16.5" customHeight="1">
      <c r="A453" s="33"/>
      <c r="B453" s="34"/>
      <c r="C453" s="190" t="s">
        <v>552</v>
      </c>
      <c r="D453" s="190" t="s">
        <v>136</v>
      </c>
      <c r="E453" s="191" t="s">
        <v>811</v>
      </c>
      <c r="F453" s="192" t="s">
        <v>812</v>
      </c>
      <c r="G453" s="193" t="s">
        <v>170</v>
      </c>
      <c r="H453" s="194">
        <v>0.2</v>
      </c>
      <c r="I453" s="195"/>
      <c r="J453" s="196">
        <f>ROUND(I453*H453,2)</f>
        <v>0</v>
      </c>
      <c r="K453" s="192" t="s">
        <v>140</v>
      </c>
      <c r="L453" s="38"/>
      <c r="M453" s="197" t="s">
        <v>1</v>
      </c>
      <c r="N453" s="198" t="s">
        <v>42</v>
      </c>
      <c r="O453" s="70"/>
      <c r="P453" s="199">
        <f>O453*H453</f>
        <v>0</v>
      </c>
      <c r="Q453" s="199">
        <v>0</v>
      </c>
      <c r="R453" s="199">
        <f>Q453*H453</f>
        <v>0</v>
      </c>
      <c r="S453" s="199">
        <v>0</v>
      </c>
      <c r="T453" s="200">
        <f>S453*H453</f>
        <v>0</v>
      </c>
      <c r="U453" s="33"/>
      <c r="V453" s="33"/>
      <c r="W453" s="33"/>
      <c r="X453" s="33"/>
      <c r="Y453" s="33"/>
      <c r="Z453" s="33"/>
      <c r="AA453" s="33"/>
      <c r="AB453" s="33"/>
      <c r="AC453" s="33"/>
      <c r="AD453" s="33"/>
      <c r="AE453" s="33"/>
      <c r="AR453" s="201" t="s">
        <v>83</v>
      </c>
      <c r="AT453" s="201" t="s">
        <v>136</v>
      </c>
      <c r="AU453" s="201" t="s">
        <v>85</v>
      </c>
      <c r="AY453" s="16" t="s">
        <v>133</v>
      </c>
      <c r="BE453" s="202">
        <f>IF(N453="základní",J453,0)</f>
        <v>0</v>
      </c>
      <c r="BF453" s="202">
        <f>IF(N453="snížená",J453,0)</f>
        <v>0</v>
      </c>
      <c r="BG453" s="202">
        <f>IF(N453="zákl. přenesená",J453,0)</f>
        <v>0</v>
      </c>
      <c r="BH453" s="202">
        <f>IF(N453="sníž. přenesená",J453,0)</f>
        <v>0</v>
      </c>
      <c r="BI453" s="202">
        <f>IF(N453="nulová",J453,0)</f>
        <v>0</v>
      </c>
      <c r="BJ453" s="16" t="s">
        <v>83</v>
      </c>
      <c r="BK453" s="202">
        <f>ROUND(I453*H453,2)</f>
        <v>0</v>
      </c>
      <c r="BL453" s="16" t="s">
        <v>83</v>
      </c>
      <c r="BM453" s="201" t="s">
        <v>1253</v>
      </c>
    </row>
    <row r="454" spans="1:65" s="2" customFormat="1" ht="29.25">
      <c r="A454" s="33"/>
      <c r="B454" s="34"/>
      <c r="C454" s="35"/>
      <c r="D454" s="203" t="s">
        <v>143</v>
      </c>
      <c r="E454" s="35"/>
      <c r="F454" s="204" t="s">
        <v>814</v>
      </c>
      <c r="G454" s="35"/>
      <c r="H454" s="35"/>
      <c r="I454" s="205"/>
      <c r="J454" s="35"/>
      <c r="K454" s="35"/>
      <c r="L454" s="38"/>
      <c r="M454" s="206"/>
      <c r="N454" s="207"/>
      <c r="O454" s="70"/>
      <c r="P454" s="70"/>
      <c r="Q454" s="70"/>
      <c r="R454" s="70"/>
      <c r="S454" s="70"/>
      <c r="T454" s="71"/>
      <c r="U454" s="33"/>
      <c r="V454" s="33"/>
      <c r="W454" s="33"/>
      <c r="X454" s="33"/>
      <c r="Y454" s="33"/>
      <c r="Z454" s="33"/>
      <c r="AA454" s="33"/>
      <c r="AB454" s="33"/>
      <c r="AC454" s="33"/>
      <c r="AD454" s="33"/>
      <c r="AE454" s="33"/>
      <c r="AT454" s="16" t="s">
        <v>143</v>
      </c>
      <c r="AU454" s="16" t="s">
        <v>85</v>
      </c>
    </row>
    <row r="455" spans="1:65" s="2" customFormat="1" ht="16.5" customHeight="1">
      <c r="A455" s="33"/>
      <c r="B455" s="34"/>
      <c r="C455" s="190" t="s">
        <v>559</v>
      </c>
      <c r="D455" s="190" t="s">
        <v>136</v>
      </c>
      <c r="E455" s="191" t="s">
        <v>1254</v>
      </c>
      <c r="F455" s="192" t="s">
        <v>1255</v>
      </c>
      <c r="G455" s="193" t="s">
        <v>170</v>
      </c>
      <c r="H455" s="194">
        <v>3</v>
      </c>
      <c r="I455" s="195"/>
      <c r="J455" s="196">
        <f>ROUND(I455*H455,2)</f>
        <v>0</v>
      </c>
      <c r="K455" s="192" t="s">
        <v>140</v>
      </c>
      <c r="L455" s="38"/>
      <c r="M455" s="197" t="s">
        <v>1</v>
      </c>
      <c r="N455" s="198" t="s">
        <v>42</v>
      </c>
      <c r="O455" s="70"/>
      <c r="P455" s="199">
        <f>O455*H455</f>
        <v>0</v>
      </c>
      <c r="Q455" s="199">
        <v>0</v>
      </c>
      <c r="R455" s="199">
        <f>Q455*H455</f>
        <v>0</v>
      </c>
      <c r="S455" s="199">
        <v>0</v>
      </c>
      <c r="T455" s="200">
        <f>S455*H455</f>
        <v>0</v>
      </c>
      <c r="U455" s="33"/>
      <c r="V455" s="33"/>
      <c r="W455" s="33"/>
      <c r="X455" s="33"/>
      <c r="Y455" s="33"/>
      <c r="Z455" s="33"/>
      <c r="AA455" s="33"/>
      <c r="AB455" s="33"/>
      <c r="AC455" s="33"/>
      <c r="AD455" s="33"/>
      <c r="AE455" s="33"/>
      <c r="AR455" s="201" t="s">
        <v>83</v>
      </c>
      <c r="AT455" s="201" t="s">
        <v>136</v>
      </c>
      <c r="AU455" s="201" t="s">
        <v>85</v>
      </c>
      <c r="AY455" s="16" t="s">
        <v>133</v>
      </c>
      <c r="BE455" s="202">
        <f>IF(N455="základní",J455,0)</f>
        <v>0</v>
      </c>
      <c r="BF455" s="202">
        <f>IF(N455="snížená",J455,0)</f>
        <v>0</v>
      </c>
      <c r="BG455" s="202">
        <f>IF(N455="zákl. přenesená",J455,0)</f>
        <v>0</v>
      </c>
      <c r="BH455" s="202">
        <f>IF(N455="sníž. přenesená",J455,0)</f>
        <v>0</v>
      </c>
      <c r="BI455" s="202">
        <f>IF(N455="nulová",J455,0)</f>
        <v>0</v>
      </c>
      <c r="BJ455" s="16" t="s">
        <v>83</v>
      </c>
      <c r="BK455" s="202">
        <f>ROUND(I455*H455,2)</f>
        <v>0</v>
      </c>
      <c r="BL455" s="16" t="s">
        <v>83</v>
      </c>
      <c r="BM455" s="201" t="s">
        <v>1256</v>
      </c>
    </row>
    <row r="456" spans="1:65" s="2" customFormat="1" ht="29.25">
      <c r="A456" s="33"/>
      <c r="B456" s="34"/>
      <c r="C456" s="35"/>
      <c r="D456" s="203" t="s">
        <v>143</v>
      </c>
      <c r="E456" s="35"/>
      <c r="F456" s="204" t="s">
        <v>1257</v>
      </c>
      <c r="G456" s="35"/>
      <c r="H456" s="35"/>
      <c r="I456" s="205"/>
      <c r="J456" s="35"/>
      <c r="K456" s="35"/>
      <c r="L456" s="38"/>
      <c r="M456" s="206"/>
      <c r="N456" s="207"/>
      <c r="O456" s="70"/>
      <c r="P456" s="70"/>
      <c r="Q456" s="70"/>
      <c r="R456" s="70"/>
      <c r="S456" s="70"/>
      <c r="T456" s="71"/>
      <c r="U456" s="33"/>
      <c r="V456" s="33"/>
      <c r="W456" s="33"/>
      <c r="X456" s="33"/>
      <c r="Y456" s="33"/>
      <c r="Z456" s="33"/>
      <c r="AA456" s="33"/>
      <c r="AB456" s="33"/>
      <c r="AC456" s="33"/>
      <c r="AD456" s="33"/>
      <c r="AE456" s="33"/>
      <c r="AT456" s="16" t="s">
        <v>143</v>
      </c>
      <c r="AU456" s="16" t="s">
        <v>85</v>
      </c>
    </row>
    <row r="457" spans="1:65" s="2" customFormat="1" ht="36">
      <c r="A457" s="33"/>
      <c r="B457" s="34"/>
      <c r="C457" s="190" t="s">
        <v>565</v>
      </c>
      <c r="D457" s="190" t="s">
        <v>136</v>
      </c>
      <c r="E457" s="191" t="s">
        <v>1258</v>
      </c>
      <c r="F457" s="192" t="s">
        <v>1259</v>
      </c>
      <c r="G457" s="193" t="s">
        <v>170</v>
      </c>
      <c r="H457" s="194">
        <v>4.5999999999999996</v>
      </c>
      <c r="I457" s="195"/>
      <c r="J457" s="196">
        <f>ROUND(I457*H457,2)</f>
        <v>0</v>
      </c>
      <c r="K457" s="192" t="s">
        <v>140</v>
      </c>
      <c r="L457" s="38"/>
      <c r="M457" s="197" t="s">
        <v>1</v>
      </c>
      <c r="N457" s="198" t="s">
        <v>42</v>
      </c>
      <c r="O457" s="70"/>
      <c r="P457" s="199">
        <f>O457*H457</f>
        <v>0</v>
      </c>
      <c r="Q457" s="199">
        <v>0</v>
      </c>
      <c r="R457" s="199">
        <f>Q457*H457</f>
        <v>0</v>
      </c>
      <c r="S457" s="199">
        <v>0</v>
      </c>
      <c r="T457" s="200">
        <f>S457*H457</f>
        <v>0</v>
      </c>
      <c r="U457" s="33"/>
      <c r="V457" s="33"/>
      <c r="W457" s="33"/>
      <c r="X457" s="33"/>
      <c r="Y457" s="33"/>
      <c r="Z457" s="33"/>
      <c r="AA457" s="33"/>
      <c r="AB457" s="33"/>
      <c r="AC457" s="33"/>
      <c r="AD457" s="33"/>
      <c r="AE457" s="33"/>
      <c r="AR457" s="201" t="s">
        <v>83</v>
      </c>
      <c r="AT457" s="201" t="s">
        <v>136</v>
      </c>
      <c r="AU457" s="201" t="s">
        <v>85</v>
      </c>
      <c r="AY457" s="16" t="s">
        <v>133</v>
      </c>
      <c r="BE457" s="202">
        <f>IF(N457="základní",J457,0)</f>
        <v>0</v>
      </c>
      <c r="BF457" s="202">
        <f>IF(N457="snížená",J457,0)</f>
        <v>0</v>
      </c>
      <c r="BG457" s="202">
        <f>IF(N457="zákl. přenesená",J457,0)</f>
        <v>0</v>
      </c>
      <c r="BH457" s="202">
        <f>IF(N457="sníž. přenesená",J457,0)</f>
        <v>0</v>
      </c>
      <c r="BI457" s="202">
        <f>IF(N457="nulová",J457,0)</f>
        <v>0</v>
      </c>
      <c r="BJ457" s="16" t="s">
        <v>83</v>
      </c>
      <c r="BK457" s="202">
        <f>ROUND(I457*H457,2)</f>
        <v>0</v>
      </c>
      <c r="BL457" s="16" t="s">
        <v>83</v>
      </c>
      <c r="BM457" s="201" t="s">
        <v>1260</v>
      </c>
    </row>
    <row r="458" spans="1:65" s="2" customFormat="1" ht="39">
      <c r="A458" s="33"/>
      <c r="B458" s="34"/>
      <c r="C458" s="35"/>
      <c r="D458" s="203" t="s">
        <v>143</v>
      </c>
      <c r="E458" s="35"/>
      <c r="F458" s="204" t="s">
        <v>1261</v>
      </c>
      <c r="G458" s="35"/>
      <c r="H458" s="35"/>
      <c r="I458" s="205"/>
      <c r="J458" s="35"/>
      <c r="K458" s="35"/>
      <c r="L458" s="38"/>
      <c r="M458" s="206"/>
      <c r="N458" s="207"/>
      <c r="O458" s="70"/>
      <c r="P458" s="70"/>
      <c r="Q458" s="70"/>
      <c r="R458" s="70"/>
      <c r="S458" s="70"/>
      <c r="T458" s="71"/>
      <c r="U458" s="33"/>
      <c r="V458" s="33"/>
      <c r="W458" s="33"/>
      <c r="X458" s="33"/>
      <c r="Y458" s="33"/>
      <c r="Z458" s="33"/>
      <c r="AA458" s="33"/>
      <c r="AB458" s="33"/>
      <c r="AC458" s="33"/>
      <c r="AD458" s="33"/>
      <c r="AE458" s="33"/>
      <c r="AT458" s="16" t="s">
        <v>143</v>
      </c>
      <c r="AU458" s="16" t="s">
        <v>85</v>
      </c>
    </row>
    <row r="459" spans="1:65" s="2" customFormat="1" ht="29.25">
      <c r="A459" s="33"/>
      <c r="B459" s="34"/>
      <c r="C459" s="35"/>
      <c r="D459" s="203" t="s">
        <v>150</v>
      </c>
      <c r="E459" s="35"/>
      <c r="F459" s="208" t="s">
        <v>1262</v>
      </c>
      <c r="G459" s="35"/>
      <c r="H459" s="35"/>
      <c r="I459" s="205"/>
      <c r="J459" s="35"/>
      <c r="K459" s="35"/>
      <c r="L459" s="38"/>
      <c r="M459" s="206"/>
      <c r="N459" s="207"/>
      <c r="O459" s="70"/>
      <c r="P459" s="70"/>
      <c r="Q459" s="70"/>
      <c r="R459" s="70"/>
      <c r="S459" s="70"/>
      <c r="T459" s="71"/>
      <c r="U459" s="33"/>
      <c r="V459" s="33"/>
      <c r="W459" s="33"/>
      <c r="X459" s="33"/>
      <c r="Y459" s="33"/>
      <c r="Z459" s="33"/>
      <c r="AA459" s="33"/>
      <c r="AB459" s="33"/>
      <c r="AC459" s="33"/>
      <c r="AD459" s="33"/>
      <c r="AE459" s="33"/>
      <c r="AT459" s="16" t="s">
        <v>150</v>
      </c>
      <c r="AU459" s="16" t="s">
        <v>85</v>
      </c>
    </row>
    <row r="460" spans="1:65" s="2" customFormat="1" ht="16.5" customHeight="1">
      <c r="A460" s="33"/>
      <c r="B460" s="34"/>
      <c r="C460" s="190" t="s">
        <v>569</v>
      </c>
      <c r="D460" s="190" t="s">
        <v>136</v>
      </c>
      <c r="E460" s="191" t="s">
        <v>799</v>
      </c>
      <c r="F460" s="192" t="s">
        <v>800</v>
      </c>
      <c r="G460" s="193" t="s">
        <v>170</v>
      </c>
      <c r="H460" s="194">
        <v>4.5999999999999996</v>
      </c>
      <c r="I460" s="195"/>
      <c r="J460" s="196">
        <f>ROUND(I460*H460,2)</f>
        <v>0</v>
      </c>
      <c r="K460" s="192" t="s">
        <v>140</v>
      </c>
      <c r="L460" s="38"/>
      <c r="M460" s="197" t="s">
        <v>1</v>
      </c>
      <c r="N460" s="198" t="s">
        <v>42</v>
      </c>
      <c r="O460" s="70"/>
      <c r="P460" s="199">
        <f>O460*H460</f>
        <v>0</v>
      </c>
      <c r="Q460" s="199">
        <v>0</v>
      </c>
      <c r="R460" s="199">
        <f>Q460*H460</f>
        <v>0</v>
      </c>
      <c r="S460" s="199">
        <v>0</v>
      </c>
      <c r="T460" s="200">
        <f>S460*H460</f>
        <v>0</v>
      </c>
      <c r="U460" s="33"/>
      <c r="V460" s="33"/>
      <c r="W460" s="33"/>
      <c r="X460" s="33"/>
      <c r="Y460" s="33"/>
      <c r="Z460" s="33"/>
      <c r="AA460" s="33"/>
      <c r="AB460" s="33"/>
      <c r="AC460" s="33"/>
      <c r="AD460" s="33"/>
      <c r="AE460" s="33"/>
      <c r="AR460" s="201" t="s">
        <v>83</v>
      </c>
      <c r="AT460" s="201" t="s">
        <v>136</v>
      </c>
      <c r="AU460" s="201" t="s">
        <v>85</v>
      </c>
      <c r="AY460" s="16" t="s">
        <v>133</v>
      </c>
      <c r="BE460" s="202">
        <f>IF(N460="základní",J460,0)</f>
        <v>0</v>
      </c>
      <c r="BF460" s="202">
        <f>IF(N460="snížená",J460,0)</f>
        <v>0</v>
      </c>
      <c r="BG460" s="202">
        <f>IF(N460="zákl. přenesená",J460,0)</f>
        <v>0</v>
      </c>
      <c r="BH460" s="202">
        <f>IF(N460="sníž. přenesená",J460,0)</f>
        <v>0</v>
      </c>
      <c r="BI460" s="202">
        <f>IF(N460="nulová",J460,0)</f>
        <v>0</v>
      </c>
      <c r="BJ460" s="16" t="s">
        <v>83</v>
      </c>
      <c r="BK460" s="202">
        <f>ROUND(I460*H460,2)</f>
        <v>0</v>
      </c>
      <c r="BL460" s="16" t="s">
        <v>83</v>
      </c>
      <c r="BM460" s="201" t="s">
        <v>1263</v>
      </c>
    </row>
    <row r="461" spans="1:65" s="2" customFormat="1" ht="29.25">
      <c r="A461" s="33"/>
      <c r="B461" s="34"/>
      <c r="C461" s="35"/>
      <c r="D461" s="203" t="s">
        <v>143</v>
      </c>
      <c r="E461" s="35"/>
      <c r="F461" s="204" t="s">
        <v>803</v>
      </c>
      <c r="G461" s="35"/>
      <c r="H461" s="35"/>
      <c r="I461" s="205"/>
      <c r="J461" s="35"/>
      <c r="K461" s="35"/>
      <c r="L461" s="38"/>
      <c r="M461" s="244"/>
      <c r="N461" s="245"/>
      <c r="O461" s="246"/>
      <c r="P461" s="246"/>
      <c r="Q461" s="246"/>
      <c r="R461" s="246"/>
      <c r="S461" s="246"/>
      <c r="T461" s="247"/>
      <c r="U461" s="33"/>
      <c r="V461" s="33"/>
      <c r="W461" s="33"/>
      <c r="X461" s="33"/>
      <c r="Y461" s="33"/>
      <c r="Z461" s="33"/>
      <c r="AA461" s="33"/>
      <c r="AB461" s="33"/>
      <c r="AC461" s="33"/>
      <c r="AD461" s="33"/>
      <c r="AE461" s="33"/>
      <c r="AT461" s="16" t="s">
        <v>143</v>
      </c>
      <c r="AU461" s="16" t="s">
        <v>85</v>
      </c>
    </row>
    <row r="462" spans="1:65" s="2" customFormat="1" ht="6.95" customHeight="1">
      <c r="A462" s="33"/>
      <c r="B462" s="53"/>
      <c r="C462" s="54"/>
      <c r="D462" s="54"/>
      <c r="E462" s="54"/>
      <c r="F462" s="54"/>
      <c r="G462" s="54"/>
      <c r="H462" s="54"/>
      <c r="I462" s="54"/>
      <c r="J462" s="54"/>
      <c r="K462" s="54"/>
      <c r="L462" s="38"/>
      <c r="M462" s="33"/>
      <c r="O462" s="33"/>
      <c r="P462" s="33"/>
      <c r="Q462" s="33"/>
      <c r="R462" s="33"/>
      <c r="S462" s="33"/>
      <c r="T462" s="33"/>
      <c r="U462" s="33"/>
      <c r="V462" s="33"/>
      <c r="W462" s="33"/>
      <c r="X462" s="33"/>
      <c r="Y462" s="33"/>
      <c r="Z462" s="33"/>
      <c r="AA462" s="33"/>
      <c r="AB462" s="33"/>
      <c r="AC462" s="33"/>
      <c r="AD462" s="33"/>
      <c r="AE462" s="33"/>
    </row>
  </sheetData>
  <sheetProtection algorithmName="SHA-512" hashValue="VO7Kn7sMUaHzj/gJ0su3G3rkW+Hy5WOVkNglTvQjIbuY0VJBlASLbFKVLcNcs5mmEfw0MsoxUNvizqWCOuIrWg==" saltValue="0/yyxYAL0cCdXfwcEtFqBV5qZ4iuRmCiueYT842mDSIBuZgUvYm1Ux2aXB8DC63D67Hx6t0QemKcmDRVy6NrwA==" spinCount="100000" sheet="1" objects="1" scenarios="1" formatColumns="0" formatRows="0" autoFilter="0"/>
  <autoFilter ref="C125:K461"/>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6" t="s">
        <v>102</v>
      </c>
    </row>
    <row r="3" spans="1:46" s="1" customFormat="1" ht="6.95" customHeight="1">
      <c r="B3" s="114"/>
      <c r="C3" s="115"/>
      <c r="D3" s="115"/>
      <c r="E3" s="115"/>
      <c r="F3" s="115"/>
      <c r="G3" s="115"/>
      <c r="H3" s="115"/>
      <c r="I3" s="115"/>
      <c r="J3" s="115"/>
      <c r="K3" s="115"/>
      <c r="L3" s="19"/>
      <c r="AT3" s="16" t="s">
        <v>85</v>
      </c>
    </row>
    <row r="4" spans="1:46" s="1" customFormat="1" ht="24.95" customHeight="1">
      <c r="B4" s="19"/>
      <c r="D4" s="116" t="s">
        <v>105</v>
      </c>
      <c r="L4" s="19"/>
      <c r="M4" s="117" t="s">
        <v>10</v>
      </c>
      <c r="AT4" s="16" t="s">
        <v>4</v>
      </c>
    </row>
    <row r="5" spans="1:46" s="1" customFormat="1" ht="6.95" customHeight="1">
      <c r="B5" s="19"/>
      <c r="L5" s="19"/>
    </row>
    <row r="6" spans="1:46" s="1" customFormat="1" ht="12" customHeight="1">
      <c r="B6" s="19"/>
      <c r="D6" s="118" t="s">
        <v>16</v>
      </c>
      <c r="L6" s="19"/>
    </row>
    <row r="7" spans="1:46" s="1" customFormat="1" ht="16.5" customHeight="1">
      <c r="B7" s="19"/>
      <c r="E7" s="294" t="str">
        <f>'Rekapitulace stavby'!K6</f>
        <v>Oprava výhybek v žst. Krnov</v>
      </c>
      <c r="F7" s="295"/>
      <c r="G7" s="295"/>
      <c r="H7" s="295"/>
      <c r="L7" s="19"/>
    </row>
    <row r="8" spans="1:46" s="1" customFormat="1" ht="12" customHeight="1">
      <c r="B8" s="19"/>
      <c r="D8" s="118" t="s">
        <v>106</v>
      </c>
      <c r="L8" s="19"/>
    </row>
    <row r="9" spans="1:46" s="2" customFormat="1" ht="16.5" customHeight="1">
      <c r="A9" s="33"/>
      <c r="B9" s="38"/>
      <c r="C9" s="33"/>
      <c r="D9" s="33"/>
      <c r="E9" s="294" t="s">
        <v>940</v>
      </c>
      <c r="F9" s="296"/>
      <c r="G9" s="296"/>
      <c r="H9" s="296"/>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108</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297" t="s">
        <v>1264</v>
      </c>
      <c r="F11" s="296"/>
      <c r="G11" s="296"/>
      <c r="H11" s="296"/>
      <c r="I11" s="33"/>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97</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24. 2. 2021</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298" t="str">
        <f>'Rekapitulace stavby'!E14</f>
        <v>Vyplň údaj</v>
      </c>
      <c r="F20" s="299"/>
      <c r="G20" s="299"/>
      <c r="H20" s="299"/>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942</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0" t="s">
        <v>1</v>
      </c>
      <c r="F29" s="300"/>
      <c r="G29" s="300"/>
      <c r="H29" s="300"/>
      <c r="I29" s="120"/>
      <c r="J29" s="120"/>
      <c r="K29" s="120"/>
      <c r="L29" s="122"/>
      <c r="S29" s="120"/>
      <c r="T29" s="120"/>
      <c r="U29" s="120"/>
      <c r="V29" s="120"/>
      <c r="W29" s="120"/>
      <c r="X29" s="120"/>
      <c r="Y29" s="120"/>
      <c r="Z29" s="120"/>
      <c r="AA29" s="120"/>
      <c r="AB29" s="120"/>
      <c r="AC29" s="120"/>
      <c r="AD29" s="120"/>
      <c r="AE29" s="120"/>
    </row>
    <row r="30" spans="1:31" s="2" customFormat="1" ht="6.95"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ROUND(J122,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27" t="s">
        <v>41</v>
      </c>
      <c r="E35" s="118" t="s">
        <v>42</v>
      </c>
      <c r="F35" s="128">
        <f>ROUND((SUM(BE122:BE189)),  2)</f>
        <v>0</v>
      </c>
      <c r="G35" s="33"/>
      <c r="H35" s="33"/>
      <c r="I35" s="129">
        <v>0.21</v>
      </c>
      <c r="J35" s="128">
        <f>ROUND(((SUM(BE122:BE189))*I35),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18" t="s">
        <v>43</v>
      </c>
      <c r="F36" s="128">
        <f>ROUND((SUM(BF122:BF189)),  2)</f>
        <v>0</v>
      </c>
      <c r="G36" s="33"/>
      <c r="H36" s="33"/>
      <c r="I36" s="129">
        <v>0.15</v>
      </c>
      <c r="J36" s="128">
        <f>ROUND(((SUM(BF122:BF189))*I36),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8" t="s">
        <v>44</v>
      </c>
      <c r="F37" s="128">
        <f>ROUND((SUM(BG122:BG189)),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18" t="s">
        <v>45</v>
      </c>
      <c r="F38" s="128">
        <f>ROUND((SUM(BH122:BH189)),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18" t="s">
        <v>46</v>
      </c>
      <c r="F39" s="128">
        <f>ROUND((SUM(BI122:BI189)),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7" t="s">
        <v>50</v>
      </c>
      <c r="E50" s="138"/>
      <c r="F50" s="138"/>
      <c r="G50" s="137" t="s">
        <v>51</v>
      </c>
      <c r="H50" s="138"/>
      <c r="I50" s="138"/>
      <c r="J50" s="138"/>
      <c r="K50" s="138"/>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5"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5"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5" customHeight="1">
      <c r="A82" s="33"/>
      <c r="B82" s="34"/>
      <c r="C82" s="22" t="s">
        <v>110</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01" t="str">
        <f>E7</f>
        <v>Oprava výhybek v žst. Krnov</v>
      </c>
      <c r="F85" s="302"/>
      <c r="G85" s="302"/>
      <c r="H85" s="302"/>
      <c r="I85" s="35"/>
      <c r="J85" s="35"/>
      <c r="K85" s="35"/>
      <c r="L85" s="50"/>
      <c r="S85" s="33"/>
      <c r="T85" s="33"/>
      <c r="U85" s="33"/>
      <c r="V85" s="33"/>
      <c r="W85" s="33"/>
      <c r="X85" s="33"/>
      <c r="Y85" s="33"/>
      <c r="Z85" s="33"/>
      <c r="AA85" s="33"/>
      <c r="AB85" s="33"/>
      <c r="AC85" s="33"/>
      <c r="AD85" s="33"/>
      <c r="AE85" s="33"/>
    </row>
    <row r="86" spans="1:31" s="1" customFormat="1" ht="12" customHeight="1">
      <c r="B86" s="20"/>
      <c r="C86" s="28" t="s">
        <v>106</v>
      </c>
      <c r="D86" s="21"/>
      <c r="E86" s="21"/>
      <c r="F86" s="21"/>
      <c r="G86" s="21"/>
      <c r="H86" s="21"/>
      <c r="I86" s="21"/>
      <c r="J86" s="21"/>
      <c r="K86" s="21"/>
      <c r="L86" s="19"/>
    </row>
    <row r="87" spans="1:31" s="2" customFormat="1" ht="16.5" customHeight="1">
      <c r="A87" s="33"/>
      <c r="B87" s="34"/>
      <c r="C87" s="35"/>
      <c r="D87" s="35"/>
      <c r="E87" s="301" t="s">
        <v>940</v>
      </c>
      <c r="F87" s="303"/>
      <c r="G87" s="303"/>
      <c r="H87" s="303"/>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108</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49" t="str">
        <f>E11</f>
        <v>PS 01-02 - Zemní práce</v>
      </c>
      <c r="F89" s="303"/>
      <c r="G89" s="303"/>
      <c r="H89" s="303"/>
      <c r="I89" s="35"/>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Krnov</v>
      </c>
      <c r="G91" s="35"/>
      <c r="H91" s="35"/>
      <c r="I91" s="28" t="s">
        <v>22</v>
      </c>
      <c r="J91" s="65" t="str">
        <f>IF(J14="","",J14)</f>
        <v>24. 2. 2021</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28" t="s">
        <v>35</v>
      </c>
      <c r="J94" s="31" t="str">
        <f>E26</f>
        <v>Ing. Hodulová Michaela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111</v>
      </c>
      <c r="D96" s="149"/>
      <c r="E96" s="149"/>
      <c r="F96" s="149"/>
      <c r="G96" s="149"/>
      <c r="H96" s="149"/>
      <c r="I96" s="149"/>
      <c r="J96" s="150" t="s">
        <v>112</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9" customHeight="1">
      <c r="A98" s="33"/>
      <c r="B98" s="34"/>
      <c r="C98" s="151" t="s">
        <v>113</v>
      </c>
      <c r="D98" s="35"/>
      <c r="E98" s="35"/>
      <c r="F98" s="35"/>
      <c r="G98" s="35"/>
      <c r="H98" s="35"/>
      <c r="I98" s="35"/>
      <c r="J98" s="83">
        <f>J122</f>
        <v>0</v>
      </c>
      <c r="K98" s="35"/>
      <c r="L98" s="50"/>
      <c r="S98" s="33"/>
      <c r="T98" s="33"/>
      <c r="U98" s="33"/>
      <c r="V98" s="33"/>
      <c r="W98" s="33"/>
      <c r="X98" s="33"/>
      <c r="Y98" s="33"/>
      <c r="Z98" s="33"/>
      <c r="AA98" s="33"/>
      <c r="AB98" s="33"/>
      <c r="AC98" s="33"/>
      <c r="AD98" s="33"/>
      <c r="AE98" s="33"/>
      <c r="AU98" s="16" t="s">
        <v>114</v>
      </c>
    </row>
    <row r="99" spans="1:47" s="9" customFormat="1" ht="24.95" customHeight="1">
      <c r="B99" s="152"/>
      <c r="C99" s="153"/>
      <c r="D99" s="154" t="s">
        <v>1265</v>
      </c>
      <c r="E99" s="155"/>
      <c r="F99" s="155"/>
      <c r="G99" s="155"/>
      <c r="H99" s="155"/>
      <c r="I99" s="155"/>
      <c r="J99" s="156">
        <f>J123</f>
        <v>0</v>
      </c>
      <c r="K99" s="153"/>
      <c r="L99" s="157"/>
    </row>
    <row r="100" spans="1:47" s="10" customFormat="1" ht="19.899999999999999" customHeight="1">
      <c r="B100" s="158"/>
      <c r="C100" s="103"/>
      <c r="D100" s="159" t="s">
        <v>1266</v>
      </c>
      <c r="E100" s="160"/>
      <c r="F100" s="160"/>
      <c r="G100" s="160"/>
      <c r="H100" s="160"/>
      <c r="I100" s="160"/>
      <c r="J100" s="161">
        <f>J124</f>
        <v>0</v>
      </c>
      <c r="K100" s="103"/>
      <c r="L100" s="162"/>
    </row>
    <row r="101" spans="1:47"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47"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47"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47" s="2" customFormat="1" ht="24.95" customHeight="1">
      <c r="A107" s="33"/>
      <c r="B107" s="34"/>
      <c r="C107" s="22" t="s">
        <v>118</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47"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6.5" customHeight="1">
      <c r="A110" s="33"/>
      <c r="B110" s="34"/>
      <c r="C110" s="35"/>
      <c r="D110" s="35"/>
      <c r="E110" s="301" t="str">
        <f>E7</f>
        <v>Oprava výhybek v žst. Krnov</v>
      </c>
      <c r="F110" s="302"/>
      <c r="G110" s="302"/>
      <c r="H110" s="302"/>
      <c r="I110" s="35"/>
      <c r="J110" s="35"/>
      <c r="K110" s="35"/>
      <c r="L110" s="50"/>
      <c r="S110" s="33"/>
      <c r="T110" s="33"/>
      <c r="U110" s="33"/>
      <c r="V110" s="33"/>
      <c r="W110" s="33"/>
      <c r="X110" s="33"/>
      <c r="Y110" s="33"/>
      <c r="Z110" s="33"/>
      <c r="AA110" s="33"/>
      <c r="AB110" s="33"/>
      <c r="AC110" s="33"/>
      <c r="AD110" s="33"/>
      <c r="AE110" s="33"/>
    </row>
    <row r="111" spans="1:47" s="1" customFormat="1" ht="12" customHeight="1">
      <c r="B111" s="20"/>
      <c r="C111" s="28" t="s">
        <v>106</v>
      </c>
      <c r="D111" s="21"/>
      <c r="E111" s="21"/>
      <c r="F111" s="21"/>
      <c r="G111" s="21"/>
      <c r="H111" s="21"/>
      <c r="I111" s="21"/>
      <c r="J111" s="21"/>
      <c r="K111" s="21"/>
      <c r="L111" s="19"/>
    </row>
    <row r="112" spans="1:47" s="2" customFormat="1" ht="16.5" customHeight="1">
      <c r="A112" s="33"/>
      <c r="B112" s="34"/>
      <c r="C112" s="35"/>
      <c r="D112" s="35"/>
      <c r="E112" s="301" t="s">
        <v>940</v>
      </c>
      <c r="F112" s="303"/>
      <c r="G112" s="303"/>
      <c r="H112" s="303"/>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108</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49" t="str">
        <f>E11</f>
        <v>PS 01-02 - Zemní práce</v>
      </c>
      <c r="F114" s="303"/>
      <c r="G114" s="303"/>
      <c r="H114" s="303"/>
      <c r="I114" s="35"/>
      <c r="J114" s="35"/>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F14</f>
        <v>PS Krnov</v>
      </c>
      <c r="G116" s="35"/>
      <c r="H116" s="35"/>
      <c r="I116" s="28" t="s">
        <v>22</v>
      </c>
      <c r="J116" s="65" t="str">
        <f>IF(J14="","",J14)</f>
        <v>24. 2. 2021</v>
      </c>
      <c r="K116" s="35"/>
      <c r="L116" s="50"/>
      <c r="S116" s="33"/>
      <c r="T116" s="33"/>
      <c r="U116" s="33"/>
      <c r="V116" s="33"/>
      <c r="W116" s="33"/>
      <c r="X116" s="33"/>
      <c r="Y116" s="33"/>
      <c r="Z116" s="33"/>
      <c r="AA116" s="33"/>
      <c r="AB116" s="33"/>
      <c r="AC116" s="33"/>
      <c r="AD116" s="33"/>
      <c r="AE116" s="33"/>
    </row>
    <row r="117" spans="1:65" s="2" customFormat="1" ht="6.9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24</v>
      </c>
      <c r="D118" s="35"/>
      <c r="E118" s="35"/>
      <c r="F118" s="26" t="str">
        <f>E17</f>
        <v>Správa železnic, státní organizace, OŘ Ostrava</v>
      </c>
      <c r="G118" s="35"/>
      <c r="H118" s="35"/>
      <c r="I118" s="28" t="s">
        <v>32</v>
      </c>
      <c r="J118" s="31" t="str">
        <f>E23</f>
        <v xml:space="preserve"> </v>
      </c>
      <c r="K118" s="35"/>
      <c r="L118" s="50"/>
      <c r="S118" s="33"/>
      <c r="T118" s="33"/>
      <c r="U118" s="33"/>
      <c r="V118" s="33"/>
      <c r="W118" s="33"/>
      <c r="X118" s="33"/>
      <c r="Y118" s="33"/>
      <c r="Z118" s="33"/>
      <c r="AA118" s="33"/>
      <c r="AB118" s="33"/>
      <c r="AC118" s="33"/>
      <c r="AD118" s="33"/>
      <c r="AE118" s="33"/>
    </row>
    <row r="119" spans="1:65" s="2" customFormat="1" ht="25.7" customHeight="1">
      <c r="A119" s="33"/>
      <c r="B119" s="34"/>
      <c r="C119" s="28" t="s">
        <v>30</v>
      </c>
      <c r="D119" s="35"/>
      <c r="E119" s="35"/>
      <c r="F119" s="26" t="str">
        <f>IF(E20="","",E20)</f>
        <v>Vyplň údaj</v>
      </c>
      <c r="G119" s="35"/>
      <c r="H119" s="35"/>
      <c r="I119" s="28" t="s">
        <v>35</v>
      </c>
      <c r="J119" s="31" t="str">
        <f>E26</f>
        <v>Ing. Hodulová Michaela</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11" customFormat="1" ht="29.25" customHeight="1">
      <c r="A121" s="163"/>
      <c r="B121" s="164"/>
      <c r="C121" s="165" t="s">
        <v>119</v>
      </c>
      <c r="D121" s="166" t="s">
        <v>62</v>
      </c>
      <c r="E121" s="166" t="s">
        <v>58</v>
      </c>
      <c r="F121" s="166" t="s">
        <v>59</v>
      </c>
      <c r="G121" s="166" t="s">
        <v>120</v>
      </c>
      <c r="H121" s="166" t="s">
        <v>121</v>
      </c>
      <c r="I121" s="166" t="s">
        <v>122</v>
      </c>
      <c r="J121" s="166" t="s">
        <v>112</v>
      </c>
      <c r="K121" s="167" t="s">
        <v>123</v>
      </c>
      <c r="L121" s="168"/>
      <c r="M121" s="74" t="s">
        <v>1</v>
      </c>
      <c r="N121" s="75" t="s">
        <v>41</v>
      </c>
      <c r="O121" s="75" t="s">
        <v>124</v>
      </c>
      <c r="P121" s="75" t="s">
        <v>125</v>
      </c>
      <c r="Q121" s="75" t="s">
        <v>126</v>
      </c>
      <c r="R121" s="75" t="s">
        <v>127</v>
      </c>
      <c r="S121" s="75" t="s">
        <v>128</v>
      </c>
      <c r="T121" s="76" t="s">
        <v>129</v>
      </c>
      <c r="U121" s="163"/>
      <c r="V121" s="163"/>
      <c r="W121" s="163"/>
      <c r="X121" s="163"/>
      <c r="Y121" s="163"/>
      <c r="Z121" s="163"/>
      <c r="AA121" s="163"/>
      <c r="AB121" s="163"/>
      <c r="AC121" s="163"/>
      <c r="AD121" s="163"/>
      <c r="AE121" s="163"/>
    </row>
    <row r="122" spans="1:65" s="2" customFormat="1" ht="22.9" customHeight="1">
      <c r="A122" s="33"/>
      <c r="B122" s="34"/>
      <c r="C122" s="81" t="s">
        <v>130</v>
      </c>
      <c r="D122" s="35"/>
      <c r="E122" s="35"/>
      <c r="F122" s="35"/>
      <c r="G122" s="35"/>
      <c r="H122" s="35"/>
      <c r="I122" s="35"/>
      <c r="J122" s="169">
        <f>BK122</f>
        <v>0</v>
      </c>
      <c r="K122" s="35"/>
      <c r="L122" s="38"/>
      <c r="M122" s="77"/>
      <c r="N122" s="170"/>
      <c r="O122" s="78"/>
      <c r="P122" s="171">
        <f>P123</f>
        <v>0</v>
      </c>
      <c r="Q122" s="78"/>
      <c r="R122" s="171">
        <f>R123</f>
        <v>10.268079999999999</v>
      </c>
      <c r="S122" s="78"/>
      <c r="T122" s="172">
        <f>T123</f>
        <v>4.5500000000000007</v>
      </c>
      <c r="U122" s="33"/>
      <c r="V122" s="33"/>
      <c r="W122" s="33"/>
      <c r="X122" s="33"/>
      <c r="Y122" s="33"/>
      <c r="Z122" s="33"/>
      <c r="AA122" s="33"/>
      <c r="AB122" s="33"/>
      <c r="AC122" s="33"/>
      <c r="AD122" s="33"/>
      <c r="AE122" s="33"/>
      <c r="AT122" s="16" t="s">
        <v>76</v>
      </c>
      <c r="AU122" s="16" t="s">
        <v>114</v>
      </c>
      <c r="BK122" s="173">
        <f>BK123</f>
        <v>0</v>
      </c>
    </row>
    <row r="123" spans="1:65" s="12" customFormat="1" ht="25.9" customHeight="1">
      <c r="B123" s="174"/>
      <c r="C123" s="175"/>
      <c r="D123" s="176" t="s">
        <v>76</v>
      </c>
      <c r="E123" s="177" t="s">
        <v>553</v>
      </c>
      <c r="F123" s="177" t="s">
        <v>1267</v>
      </c>
      <c r="G123" s="175"/>
      <c r="H123" s="175"/>
      <c r="I123" s="178"/>
      <c r="J123" s="179">
        <f>BK123</f>
        <v>0</v>
      </c>
      <c r="K123" s="175"/>
      <c r="L123" s="180"/>
      <c r="M123" s="181"/>
      <c r="N123" s="182"/>
      <c r="O123" s="182"/>
      <c r="P123" s="183">
        <f>P124</f>
        <v>0</v>
      </c>
      <c r="Q123" s="182"/>
      <c r="R123" s="183">
        <f>R124</f>
        <v>10.268079999999999</v>
      </c>
      <c r="S123" s="182"/>
      <c r="T123" s="184">
        <f>T124</f>
        <v>4.5500000000000007</v>
      </c>
      <c r="AR123" s="185" t="s">
        <v>152</v>
      </c>
      <c r="AT123" s="186" t="s">
        <v>76</v>
      </c>
      <c r="AU123" s="186" t="s">
        <v>77</v>
      </c>
      <c r="AY123" s="185" t="s">
        <v>133</v>
      </c>
      <c r="BK123" s="187">
        <f>BK124</f>
        <v>0</v>
      </c>
    </row>
    <row r="124" spans="1:65" s="12" customFormat="1" ht="22.9" customHeight="1">
      <c r="B124" s="174"/>
      <c r="C124" s="175"/>
      <c r="D124" s="176" t="s">
        <v>76</v>
      </c>
      <c r="E124" s="188" t="s">
        <v>1268</v>
      </c>
      <c r="F124" s="188" t="s">
        <v>1269</v>
      </c>
      <c r="G124" s="175"/>
      <c r="H124" s="175"/>
      <c r="I124" s="178"/>
      <c r="J124" s="189">
        <f>BK124</f>
        <v>0</v>
      </c>
      <c r="K124" s="175"/>
      <c r="L124" s="180"/>
      <c r="M124" s="181"/>
      <c r="N124" s="182"/>
      <c r="O124" s="182"/>
      <c r="P124" s="183">
        <f>SUM(P125:P189)</f>
        <v>0</v>
      </c>
      <c r="Q124" s="182"/>
      <c r="R124" s="183">
        <f>SUM(R125:R189)</f>
        <v>10.268079999999999</v>
      </c>
      <c r="S124" s="182"/>
      <c r="T124" s="184">
        <f>SUM(T125:T189)</f>
        <v>4.5500000000000007</v>
      </c>
      <c r="AR124" s="185" t="s">
        <v>152</v>
      </c>
      <c r="AT124" s="186" t="s">
        <v>76</v>
      </c>
      <c r="AU124" s="186" t="s">
        <v>83</v>
      </c>
      <c r="AY124" s="185" t="s">
        <v>133</v>
      </c>
      <c r="BK124" s="187">
        <f>SUM(BK125:BK189)</f>
        <v>0</v>
      </c>
    </row>
    <row r="125" spans="1:65" s="2" customFormat="1" ht="16.5" customHeight="1">
      <c r="A125" s="33"/>
      <c r="B125" s="34"/>
      <c r="C125" s="190" t="s">
        <v>83</v>
      </c>
      <c r="D125" s="190" t="s">
        <v>136</v>
      </c>
      <c r="E125" s="191" t="s">
        <v>1270</v>
      </c>
      <c r="F125" s="192" t="s">
        <v>1271</v>
      </c>
      <c r="G125" s="193" t="s">
        <v>139</v>
      </c>
      <c r="H125" s="194">
        <v>96</v>
      </c>
      <c r="I125" s="195"/>
      <c r="J125" s="196">
        <f>ROUND(I125*H125,2)</f>
        <v>0</v>
      </c>
      <c r="K125" s="192" t="s">
        <v>1272</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141</v>
      </c>
      <c r="AT125" s="201" t="s">
        <v>136</v>
      </c>
      <c r="AU125" s="201" t="s">
        <v>85</v>
      </c>
      <c r="AY125" s="16" t="s">
        <v>133</v>
      </c>
      <c r="BE125" s="202">
        <f>IF(N125="základní",J125,0)</f>
        <v>0</v>
      </c>
      <c r="BF125" s="202">
        <f>IF(N125="snížená",J125,0)</f>
        <v>0</v>
      </c>
      <c r="BG125" s="202">
        <f>IF(N125="zákl. přenesená",J125,0)</f>
        <v>0</v>
      </c>
      <c r="BH125" s="202">
        <f>IF(N125="sníž. přenesená",J125,0)</f>
        <v>0</v>
      </c>
      <c r="BI125" s="202">
        <f>IF(N125="nulová",J125,0)</f>
        <v>0</v>
      </c>
      <c r="BJ125" s="16" t="s">
        <v>83</v>
      </c>
      <c r="BK125" s="202">
        <f>ROUND(I125*H125,2)</f>
        <v>0</v>
      </c>
      <c r="BL125" s="16" t="s">
        <v>141</v>
      </c>
      <c r="BM125" s="201" t="s">
        <v>1273</v>
      </c>
    </row>
    <row r="126" spans="1:65" s="2" customFormat="1" ht="19.5">
      <c r="A126" s="33"/>
      <c r="B126" s="34"/>
      <c r="C126" s="35"/>
      <c r="D126" s="203" t="s">
        <v>143</v>
      </c>
      <c r="E126" s="35"/>
      <c r="F126" s="204" t="s">
        <v>1274</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143</v>
      </c>
      <c r="AU126" s="16" t="s">
        <v>85</v>
      </c>
    </row>
    <row r="127" spans="1:65" s="13" customFormat="1" ht="11.25">
      <c r="B127" s="209"/>
      <c r="C127" s="210"/>
      <c r="D127" s="203" t="s">
        <v>173</v>
      </c>
      <c r="E127" s="211" t="s">
        <v>1</v>
      </c>
      <c r="F127" s="212" t="s">
        <v>1072</v>
      </c>
      <c r="G127" s="210"/>
      <c r="H127" s="213">
        <v>7</v>
      </c>
      <c r="I127" s="214"/>
      <c r="J127" s="210"/>
      <c r="K127" s="210"/>
      <c r="L127" s="215"/>
      <c r="M127" s="216"/>
      <c r="N127" s="217"/>
      <c r="O127" s="217"/>
      <c r="P127" s="217"/>
      <c r="Q127" s="217"/>
      <c r="R127" s="217"/>
      <c r="S127" s="217"/>
      <c r="T127" s="218"/>
      <c r="AT127" s="219" t="s">
        <v>173</v>
      </c>
      <c r="AU127" s="219" t="s">
        <v>85</v>
      </c>
      <c r="AV127" s="13" t="s">
        <v>85</v>
      </c>
      <c r="AW127" s="13" t="s">
        <v>34</v>
      </c>
      <c r="AX127" s="13" t="s">
        <v>77</v>
      </c>
      <c r="AY127" s="219" t="s">
        <v>133</v>
      </c>
    </row>
    <row r="128" spans="1:65" s="13" customFormat="1" ht="11.25">
      <c r="B128" s="209"/>
      <c r="C128" s="210"/>
      <c r="D128" s="203" t="s">
        <v>173</v>
      </c>
      <c r="E128" s="211" t="s">
        <v>1</v>
      </c>
      <c r="F128" s="212" t="s">
        <v>1115</v>
      </c>
      <c r="G128" s="210"/>
      <c r="H128" s="213">
        <v>4</v>
      </c>
      <c r="I128" s="214"/>
      <c r="J128" s="210"/>
      <c r="K128" s="210"/>
      <c r="L128" s="215"/>
      <c r="M128" s="216"/>
      <c r="N128" s="217"/>
      <c r="O128" s="217"/>
      <c r="P128" s="217"/>
      <c r="Q128" s="217"/>
      <c r="R128" s="217"/>
      <c r="S128" s="217"/>
      <c r="T128" s="218"/>
      <c r="AT128" s="219" t="s">
        <v>173</v>
      </c>
      <c r="AU128" s="219" t="s">
        <v>85</v>
      </c>
      <c r="AV128" s="13" t="s">
        <v>85</v>
      </c>
      <c r="AW128" s="13" t="s">
        <v>34</v>
      </c>
      <c r="AX128" s="13" t="s">
        <v>77</v>
      </c>
      <c r="AY128" s="219" t="s">
        <v>133</v>
      </c>
    </row>
    <row r="129" spans="1:65" s="13" customFormat="1" ht="11.25">
      <c r="B129" s="209"/>
      <c r="C129" s="210"/>
      <c r="D129" s="203" t="s">
        <v>173</v>
      </c>
      <c r="E129" s="211" t="s">
        <v>1</v>
      </c>
      <c r="F129" s="212" t="s">
        <v>1063</v>
      </c>
      <c r="G129" s="210"/>
      <c r="H129" s="213">
        <v>6</v>
      </c>
      <c r="I129" s="214"/>
      <c r="J129" s="210"/>
      <c r="K129" s="210"/>
      <c r="L129" s="215"/>
      <c r="M129" s="216"/>
      <c r="N129" s="217"/>
      <c r="O129" s="217"/>
      <c r="P129" s="217"/>
      <c r="Q129" s="217"/>
      <c r="R129" s="217"/>
      <c r="S129" s="217"/>
      <c r="T129" s="218"/>
      <c r="AT129" s="219" t="s">
        <v>173</v>
      </c>
      <c r="AU129" s="219" t="s">
        <v>85</v>
      </c>
      <c r="AV129" s="13" t="s">
        <v>85</v>
      </c>
      <c r="AW129" s="13" t="s">
        <v>34</v>
      </c>
      <c r="AX129" s="13" t="s">
        <v>77</v>
      </c>
      <c r="AY129" s="219" t="s">
        <v>133</v>
      </c>
    </row>
    <row r="130" spans="1:65" s="13" customFormat="1" ht="11.25">
      <c r="B130" s="209"/>
      <c r="C130" s="210"/>
      <c r="D130" s="203" t="s">
        <v>173</v>
      </c>
      <c r="E130" s="211" t="s">
        <v>1</v>
      </c>
      <c r="F130" s="212" t="s">
        <v>1073</v>
      </c>
      <c r="G130" s="210"/>
      <c r="H130" s="213">
        <v>1</v>
      </c>
      <c r="I130" s="214"/>
      <c r="J130" s="210"/>
      <c r="K130" s="210"/>
      <c r="L130" s="215"/>
      <c r="M130" s="216"/>
      <c r="N130" s="217"/>
      <c r="O130" s="217"/>
      <c r="P130" s="217"/>
      <c r="Q130" s="217"/>
      <c r="R130" s="217"/>
      <c r="S130" s="217"/>
      <c r="T130" s="218"/>
      <c r="AT130" s="219" t="s">
        <v>173</v>
      </c>
      <c r="AU130" s="219" t="s">
        <v>85</v>
      </c>
      <c r="AV130" s="13" t="s">
        <v>85</v>
      </c>
      <c r="AW130" s="13" t="s">
        <v>34</v>
      </c>
      <c r="AX130" s="13" t="s">
        <v>77</v>
      </c>
      <c r="AY130" s="219" t="s">
        <v>133</v>
      </c>
    </row>
    <row r="131" spans="1:65" s="13" customFormat="1" ht="11.25">
      <c r="B131" s="209"/>
      <c r="C131" s="210"/>
      <c r="D131" s="203" t="s">
        <v>173</v>
      </c>
      <c r="E131" s="211" t="s">
        <v>1</v>
      </c>
      <c r="F131" s="212" t="s">
        <v>1074</v>
      </c>
      <c r="G131" s="210"/>
      <c r="H131" s="213">
        <v>4</v>
      </c>
      <c r="I131" s="214"/>
      <c r="J131" s="210"/>
      <c r="K131" s="210"/>
      <c r="L131" s="215"/>
      <c r="M131" s="216"/>
      <c r="N131" s="217"/>
      <c r="O131" s="217"/>
      <c r="P131" s="217"/>
      <c r="Q131" s="217"/>
      <c r="R131" s="217"/>
      <c r="S131" s="217"/>
      <c r="T131" s="218"/>
      <c r="AT131" s="219" t="s">
        <v>173</v>
      </c>
      <c r="AU131" s="219" t="s">
        <v>85</v>
      </c>
      <c r="AV131" s="13" t="s">
        <v>85</v>
      </c>
      <c r="AW131" s="13" t="s">
        <v>34</v>
      </c>
      <c r="AX131" s="13" t="s">
        <v>77</v>
      </c>
      <c r="AY131" s="219" t="s">
        <v>133</v>
      </c>
    </row>
    <row r="132" spans="1:65" s="13" customFormat="1" ht="11.25">
      <c r="B132" s="209"/>
      <c r="C132" s="210"/>
      <c r="D132" s="203" t="s">
        <v>173</v>
      </c>
      <c r="E132" s="211" t="s">
        <v>1</v>
      </c>
      <c r="F132" s="212" t="s">
        <v>1064</v>
      </c>
      <c r="G132" s="210"/>
      <c r="H132" s="213">
        <v>9</v>
      </c>
      <c r="I132" s="214"/>
      <c r="J132" s="210"/>
      <c r="K132" s="210"/>
      <c r="L132" s="215"/>
      <c r="M132" s="216"/>
      <c r="N132" s="217"/>
      <c r="O132" s="217"/>
      <c r="P132" s="217"/>
      <c r="Q132" s="217"/>
      <c r="R132" s="217"/>
      <c r="S132" s="217"/>
      <c r="T132" s="218"/>
      <c r="AT132" s="219" t="s">
        <v>173</v>
      </c>
      <c r="AU132" s="219" t="s">
        <v>85</v>
      </c>
      <c r="AV132" s="13" t="s">
        <v>85</v>
      </c>
      <c r="AW132" s="13" t="s">
        <v>34</v>
      </c>
      <c r="AX132" s="13" t="s">
        <v>77</v>
      </c>
      <c r="AY132" s="219" t="s">
        <v>133</v>
      </c>
    </row>
    <row r="133" spans="1:65" s="13" customFormat="1" ht="11.25">
      <c r="B133" s="209"/>
      <c r="C133" s="210"/>
      <c r="D133" s="203" t="s">
        <v>173</v>
      </c>
      <c r="E133" s="211" t="s">
        <v>1</v>
      </c>
      <c r="F133" s="212" t="s">
        <v>1065</v>
      </c>
      <c r="G133" s="210"/>
      <c r="H133" s="213">
        <v>9</v>
      </c>
      <c r="I133" s="214"/>
      <c r="J133" s="210"/>
      <c r="K133" s="210"/>
      <c r="L133" s="215"/>
      <c r="M133" s="216"/>
      <c r="N133" s="217"/>
      <c r="O133" s="217"/>
      <c r="P133" s="217"/>
      <c r="Q133" s="217"/>
      <c r="R133" s="217"/>
      <c r="S133" s="217"/>
      <c r="T133" s="218"/>
      <c r="AT133" s="219" t="s">
        <v>173</v>
      </c>
      <c r="AU133" s="219" t="s">
        <v>85</v>
      </c>
      <c r="AV133" s="13" t="s">
        <v>85</v>
      </c>
      <c r="AW133" s="13" t="s">
        <v>34</v>
      </c>
      <c r="AX133" s="13" t="s">
        <v>77</v>
      </c>
      <c r="AY133" s="219" t="s">
        <v>133</v>
      </c>
    </row>
    <row r="134" spans="1:65" s="13" customFormat="1" ht="11.25">
      <c r="B134" s="209"/>
      <c r="C134" s="210"/>
      <c r="D134" s="203" t="s">
        <v>173</v>
      </c>
      <c r="E134" s="211" t="s">
        <v>1</v>
      </c>
      <c r="F134" s="212" t="s">
        <v>1066</v>
      </c>
      <c r="G134" s="210"/>
      <c r="H134" s="213">
        <v>9</v>
      </c>
      <c r="I134" s="214"/>
      <c r="J134" s="210"/>
      <c r="K134" s="210"/>
      <c r="L134" s="215"/>
      <c r="M134" s="216"/>
      <c r="N134" s="217"/>
      <c r="O134" s="217"/>
      <c r="P134" s="217"/>
      <c r="Q134" s="217"/>
      <c r="R134" s="217"/>
      <c r="S134" s="217"/>
      <c r="T134" s="218"/>
      <c r="AT134" s="219" t="s">
        <v>173</v>
      </c>
      <c r="AU134" s="219" t="s">
        <v>85</v>
      </c>
      <c r="AV134" s="13" t="s">
        <v>85</v>
      </c>
      <c r="AW134" s="13" t="s">
        <v>34</v>
      </c>
      <c r="AX134" s="13" t="s">
        <v>77</v>
      </c>
      <c r="AY134" s="219" t="s">
        <v>133</v>
      </c>
    </row>
    <row r="135" spans="1:65" s="13" customFormat="1" ht="11.25">
      <c r="B135" s="209"/>
      <c r="C135" s="210"/>
      <c r="D135" s="203" t="s">
        <v>173</v>
      </c>
      <c r="E135" s="211" t="s">
        <v>1</v>
      </c>
      <c r="F135" s="212" t="s">
        <v>1067</v>
      </c>
      <c r="G135" s="210"/>
      <c r="H135" s="213">
        <v>9</v>
      </c>
      <c r="I135" s="214"/>
      <c r="J135" s="210"/>
      <c r="K135" s="210"/>
      <c r="L135" s="215"/>
      <c r="M135" s="216"/>
      <c r="N135" s="217"/>
      <c r="O135" s="217"/>
      <c r="P135" s="217"/>
      <c r="Q135" s="217"/>
      <c r="R135" s="217"/>
      <c r="S135" s="217"/>
      <c r="T135" s="218"/>
      <c r="AT135" s="219" t="s">
        <v>173</v>
      </c>
      <c r="AU135" s="219" t="s">
        <v>85</v>
      </c>
      <c r="AV135" s="13" t="s">
        <v>85</v>
      </c>
      <c r="AW135" s="13" t="s">
        <v>34</v>
      </c>
      <c r="AX135" s="13" t="s">
        <v>77</v>
      </c>
      <c r="AY135" s="219" t="s">
        <v>133</v>
      </c>
    </row>
    <row r="136" spans="1:65" s="13" customFormat="1" ht="11.25">
      <c r="B136" s="209"/>
      <c r="C136" s="210"/>
      <c r="D136" s="203" t="s">
        <v>173</v>
      </c>
      <c r="E136" s="211" t="s">
        <v>1</v>
      </c>
      <c r="F136" s="212" t="s">
        <v>1118</v>
      </c>
      <c r="G136" s="210"/>
      <c r="H136" s="213">
        <v>18</v>
      </c>
      <c r="I136" s="214"/>
      <c r="J136" s="210"/>
      <c r="K136" s="210"/>
      <c r="L136" s="215"/>
      <c r="M136" s="216"/>
      <c r="N136" s="217"/>
      <c r="O136" s="217"/>
      <c r="P136" s="217"/>
      <c r="Q136" s="217"/>
      <c r="R136" s="217"/>
      <c r="S136" s="217"/>
      <c r="T136" s="218"/>
      <c r="AT136" s="219" t="s">
        <v>173</v>
      </c>
      <c r="AU136" s="219" t="s">
        <v>85</v>
      </c>
      <c r="AV136" s="13" t="s">
        <v>85</v>
      </c>
      <c r="AW136" s="13" t="s">
        <v>34</v>
      </c>
      <c r="AX136" s="13" t="s">
        <v>77</v>
      </c>
      <c r="AY136" s="219" t="s">
        <v>133</v>
      </c>
    </row>
    <row r="137" spans="1:65" s="13" customFormat="1" ht="11.25">
      <c r="B137" s="209"/>
      <c r="C137" s="210"/>
      <c r="D137" s="203" t="s">
        <v>173</v>
      </c>
      <c r="E137" s="211" t="s">
        <v>1</v>
      </c>
      <c r="F137" s="212" t="s">
        <v>245</v>
      </c>
      <c r="G137" s="210"/>
      <c r="H137" s="213">
        <v>20</v>
      </c>
      <c r="I137" s="214"/>
      <c r="J137" s="210"/>
      <c r="K137" s="210"/>
      <c r="L137" s="215"/>
      <c r="M137" s="216"/>
      <c r="N137" s="217"/>
      <c r="O137" s="217"/>
      <c r="P137" s="217"/>
      <c r="Q137" s="217"/>
      <c r="R137" s="217"/>
      <c r="S137" s="217"/>
      <c r="T137" s="218"/>
      <c r="AT137" s="219" t="s">
        <v>173</v>
      </c>
      <c r="AU137" s="219" t="s">
        <v>85</v>
      </c>
      <c r="AV137" s="13" t="s">
        <v>85</v>
      </c>
      <c r="AW137" s="13" t="s">
        <v>34</v>
      </c>
      <c r="AX137" s="13" t="s">
        <v>77</v>
      </c>
      <c r="AY137" s="219" t="s">
        <v>133</v>
      </c>
    </row>
    <row r="138" spans="1:65" s="14" customFormat="1" ht="11.25">
      <c r="B138" s="220"/>
      <c r="C138" s="221"/>
      <c r="D138" s="203" t="s">
        <v>173</v>
      </c>
      <c r="E138" s="222" t="s">
        <v>1</v>
      </c>
      <c r="F138" s="223" t="s">
        <v>176</v>
      </c>
      <c r="G138" s="221"/>
      <c r="H138" s="224">
        <v>96</v>
      </c>
      <c r="I138" s="225"/>
      <c r="J138" s="221"/>
      <c r="K138" s="221"/>
      <c r="L138" s="226"/>
      <c r="M138" s="227"/>
      <c r="N138" s="228"/>
      <c r="O138" s="228"/>
      <c r="P138" s="228"/>
      <c r="Q138" s="228"/>
      <c r="R138" s="228"/>
      <c r="S138" s="228"/>
      <c r="T138" s="229"/>
      <c r="AT138" s="230" t="s">
        <v>173</v>
      </c>
      <c r="AU138" s="230" t="s">
        <v>85</v>
      </c>
      <c r="AV138" s="14" t="s">
        <v>141</v>
      </c>
      <c r="AW138" s="14" t="s">
        <v>34</v>
      </c>
      <c r="AX138" s="14" t="s">
        <v>83</v>
      </c>
      <c r="AY138" s="230" t="s">
        <v>133</v>
      </c>
    </row>
    <row r="139" spans="1:65" s="2" customFormat="1" ht="16.5" customHeight="1">
      <c r="A139" s="33"/>
      <c r="B139" s="34"/>
      <c r="C139" s="190" t="s">
        <v>85</v>
      </c>
      <c r="D139" s="190" t="s">
        <v>136</v>
      </c>
      <c r="E139" s="191" t="s">
        <v>1275</v>
      </c>
      <c r="F139" s="192" t="s">
        <v>1276</v>
      </c>
      <c r="G139" s="193" t="s">
        <v>139</v>
      </c>
      <c r="H139" s="194">
        <v>96</v>
      </c>
      <c r="I139" s="195"/>
      <c r="J139" s="196">
        <f>ROUND(I139*H139,2)</f>
        <v>0</v>
      </c>
      <c r="K139" s="192" t="s">
        <v>1272</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141</v>
      </c>
      <c r="AT139" s="201" t="s">
        <v>136</v>
      </c>
      <c r="AU139" s="201" t="s">
        <v>85</v>
      </c>
      <c r="AY139" s="16" t="s">
        <v>133</v>
      </c>
      <c r="BE139" s="202">
        <f>IF(N139="základní",J139,0)</f>
        <v>0</v>
      </c>
      <c r="BF139" s="202">
        <f>IF(N139="snížená",J139,0)</f>
        <v>0</v>
      </c>
      <c r="BG139" s="202">
        <f>IF(N139="zákl. přenesená",J139,0)</f>
        <v>0</v>
      </c>
      <c r="BH139" s="202">
        <f>IF(N139="sníž. přenesená",J139,0)</f>
        <v>0</v>
      </c>
      <c r="BI139" s="202">
        <f>IF(N139="nulová",J139,0)</f>
        <v>0</v>
      </c>
      <c r="BJ139" s="16" t="s">
        <v>83</v>
      </c>
      <c r="BK139" s="202">
        <f>ROUND(I139*H139,2)</f>
        <v>0</v>
      </c>
      <c r="BL139" s="16" t="s">
        <v>141</v>
      </c>
      <c r="BM139" s="201" t="s">
        <v>1277</v>
      </c>
    </row>
    <row r="140" spans="1:65" s="2" customFormat="1" ht="19.5">
      <c r="A140" s="33"/>
      <c r="B140" s="34"/>
      <c r="C140" s="35"/>
      <c r="D140" s="203" t="s">
        <v>143</v>
      </c>
      <c r="E140" s="35"/>
      <c r="F140" s="204" t="s">
        <v>1278</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143</v>
      </c>
      <c r="AU140" s="16" t="s">
        <v>85</v>
      </c>
    </row>
    <row r="141" spans="1:65" s="2" customFormat="1" ht="16.5" customHeight="1">
      <c r="A141" s="33"/>
      <c r="B141" s="34"/>
      <c r="C141" s="190" t="s">
        <v>152</v>
      </c>
      <c r="D141" s="190" t="s">
        <v>136</v>
      </c>
      <c r="E141" s="191" t="s">
        <v>1279</v>
      </c>
      <c r="F141" s="192" t="s">
        <v>1280</v>
      </c>
      <c r="G141" s="193" t="s">
        <v>139</v>
      </c>
      <c r="H141" s="194">
        <v>96</v>
      </c>
      <c r="I141" s="195"/>
      <c r="J141" s="196">
        <f>ROUND(I141*H141,2)</f>
        <v>0</v>
      </c>
      <c r="K141" s="192" t="s">
        <v>1272</v>
      </c>
      <c r="L141" s="38"/>
      <c r="M141" s="197" t="s">
        <v>1</v>
      </c>
      <c r="N141" s="198" t="s">
        <v>42</v>
      </c>
      <c r="O141" s="70"/>
      <c r="P141" s="199">
        <f>O141*H141</f>
        <v>0</v>
      </c>
      <c r="Q141" s="199">
        <v>0</v>
      </c>
      <c r="R141" s="199">
        <f>Q141*H141</f>
        <v>0</v>
      </c>
      <c r="S141" s="199">
        <v>0</v>
      </c>
      <c r="T141" s="200">
        <f>S141*H141</f>
        <v>0</v>
      </c>
      <c r="U141" s="33"/>
      <c r="V141" s="33"/>
      <c r="W141" s="33"/>
      <c r="X141" s="33"/>
      <c r="Y141" s="33"/>
      <c r="Z141" s="33"/>
      <c r="AA141" s="33"/>
      <c r="AB141" s="33"/>
      <c r="AC141" s="33"/>
      <c r="AD141" s="33"/>
      <c r="AE141" s="33"/>
      <c r="AR141" s="201" t="s">
        <v>141</v>
      </c>
      <c r="AT141" s="201" t="s">
        <v>136</v>
      </c>
      <c r="AU141" s="201" t="s">
        <v>85</v>
      </c>
      <c r="AY141" s="16" t="s">
        <v>133</v>
      </c>
      <c r="BE141" s="202">
        <f>IF(N141="základní",J141,0)</f>
        <v>0</v>
      </c>
      <c r="BF141" s="202">
        <f>IF(N141="snížená",J141,0)</f>
        <v>0</v>
      </c>
      <c r="BG141" s="202">
        <f>IF(N141="zákl. přenesená",J141,0)</f>
        <v>0</v>
      </c>
      <c r="BH141" s="202">
        <f>IF(N141="sníž. přenesená",J141,0)</f>
        <v>0</v>
      </c>
      <c r="BI141" s="202">
        <f>IF(N141="nulová",J141,0)</f>
        <v>0</v>
      </c>
      <c r="BJ141" s="16" t="s">
        <v>83</v>
      </c>
      <c r="BK141" s="202">
        <f>ROUND(I141*H141,2)</f>
        <v>0</v>
      </c>
      <c r="BL141" s="16" t="s">
        <v>141</v>
      </c>
      <c r="BM141" s="201" t="s">
        <v>1281</v>
      </c>
    </row>
    <row r="142" spans="1:65" s="2" customFormat="1" ht="19.5">
      <c r="A142" s="33"/>
      <c r="B142" s="34"/>
      <c r="C142" s="35"/>
      <c r="D142" s="203" t="s">
        <v>143</v>
      </c>
      <c r="E142" s="35"/>
      <c r="F142" s="204" t="s">
        <v>1282</v>
      </c>
      <c r="G142" s="35"/>
      <c r="H142" s="35"/>
      <c r="I142" s="205"/>
      <c r="J142" s="35"/>
      <c r="K142" s="35"/>
      <c r="L142" s="38"/>
      <c r="M142" s="206"/>
      <c r="N142" s="207"/>
      <c r="O142" s="70"/>
      <c r="P142" s="70"/>
      <c r="Q142" s="70"/>
      <c r="R142" s="70"/>
      <c r="S142" s="70"/>
      <c r="T142" s="71"/>
      <c r="U142" s="33"/>
      <c r="V142" s="33"/>
      <c r="W142" s="33"/>
      <c r="X142" s="33"/>
      <c r="Y142" s="33"/>
      <c r="Z142" s="33"/>
      <c r="AA142" s="33"/>
      <c r="AB142" s="33"/>
      <c r="AC142" s="33"/>
      <c r="AD142" s="33"/>
      <c r="AE142" s="33"/>
      <c r="AT142" s="16" t="s">
        <v>143</v>
      </c>
      <c r="AU142" s="16" t="s">
        <v>85</v>
      </c>
    </row>
    <row r="143" spans="1:65" s="13" customFormat="1" ht="11.25">
      <c r="B143" s="209"/>
      <c r="C143" s="210"/>
      <c r="D143" s="203" t="s">
        <v>173</v>
      </c>
      <c r="E143" s="211" t="s">
        <v>1</v>
      </c>
      <c r="F143" s="212" t="s">
        <v>1072</v>
      </c>
      <c r="G143" s="210"/>
      <c r="H143" s="213">
        <v>7</v>
      </c>
      <c r="I143" s="214"/>
      <c r="J143" s="210"/>
      <c r="K143" s="210"/>
      <c r="L143" s="215"/>
      <c r="M143" s="216"/>
      <c r="N143" s="217"/>
      <c r="O143" s="217"/>
      <c r="P143" s="217"/>
      <c r="Q143" s="217"/>
      <c r="R143" s="217"/>
      <c r="S143" s="217"/>
      <c r="T143" s="218"/>
      <c r="AT143" s="219" t="s">
        <v>173</v>
      </c>
      <c r="AU143" s="219" t="s">
        <v>85</v>
      </c>
      <c r="AV143" s="13" t="s">
        <v>85</v>
      </c>
      <c r="AW143" s="13" t="s">
        <v>34</v>
      </c>
      <c r="AX143" s="13" t="s">
        <v>77</v>
      </c>
      <c r="AY143" s="219" t="s">
        <v>133</v>
      </c>
    </row>
    <row r="144" spans="1:65" s="13" customFormat="1" ht="11.25">
      <c r="B144" s="209"/>
      <c r="C144" s="210"/>
      <c r="D144" s="203" t="s">
        <v>173</v>
      </c>
      <c r="E144" s="211" t="s">
        <v>1</v>
      </c>
      <c r="F144" s="212" t="s">
        <v>1115</v>
      </c>
      <c r="G144" s="210"/>
      <c r="H144" s="213">
        <v>4</v>
      </c>
      <c r="I144" s="214"/>
      <c r="J144" s="210"/>
      <c r="K144" s="210"/>
      <c r="L144" s="215"/>
      <c r="M144" s="216"/>
      <c r="N144" s="217"/>
      <c r="O144" s="217"/>
      <c r="P144" s="217"/>
      <c r="Q144" s="217"/>
      <c r="R144" s="217"/>
      <c r="S144" s="217"/>
      <c r="T144" s="218"/>
      <c r="AT144" s="219" t="s">
        <v>173</v>
      </c>
      <c r="AU144" s="219" t="s">
        <v>85</v>
      </c>
      <c r="AV144" s="13" t="s">
        <v>85</v>
      </c>
      <c r="AW144" s="13" t="s">
        <v>34</v>
      </c>
      <c r="AX144" s="13" t="s">
        <v>77</v>
      </c>
      <c r="AY144" s="219" t="s">
        <v>133</v>
      </c>
    </row>
    <row r="145" spans="1:65" s="13" customFormat="1" ht="11.25">
      <c r="B145" s="209"/>
      <c r="C145" s="210"/>
      <c r="D145" s="203" t="s">
        <v>173</v>
      </c>
      <c r="E145" s="211" t="s">
        <v>1</v>
      </c>
      <c r="F145" s="212" t="s">
        <v>1063</v>
      </c>
      <c r="G145" s="210"/>
      <c r="H145" s="213">
        <v>6</v>
      </c>
      <c r="I145" s="214"/>
      <c r="J145" s="210"/>
      <c r="K145" s="210"/>
      <c r="L145" s="215"/>
      <c r="M145" s="216"/>
      <c r="N145" s="217"/>
      <c r="O145" s="217"/>
      <c r="P145" s="217"/>
      <c r="Q145" s="217"/>
      <c r="R145" s="217"/>
      <c r="S145" s="217"/>
      <c r="T145" s="218"/>
      <c r="AT145" s="219" t="s">
        <v>173</v>
      </c>
      <c r="AU145" s="219" t="s">
        <v>85</v>
      </c>
      <c r="AV145" s="13" t="s">
        <v>85</v>
      </c>
      <c r="AW145" s="13" t="s">
        <v>34</v>
      </c>
      <c r="AX145" s="13" t="s">
        <v>77</v>
      </c>
      <c r="AY145" s="219" t="s">
        <v>133</v>
      </c>
    </row>
    <row r="146" spans="1:65" s="13" customFormat="1" ht="11.25">
      <c r="B146" s="209"/>
      <c r="C146" s="210"/>
      <c r="D146" s="203" t="s">
        <v>173</v>
      </c>
      <c r="E146" s="211" t="s">
        <v>1</v>
      </c>
      <c r="F146" s="212" t="s">
        <v>1073</v>
      </c>
      <c r="G146" s="210"/>
      <c r="H146" s="213">
        <v>1</v>
      </c>
      <c r="I146" s="214"/>
      <c r="J146" s="210"/>
      <c r="K146" s="210"/>
      <c r="L146" s="215"/>
      <c r="M146" s="216"/>
      <c r="N146" s="217"/>
      <c r="O146" s="217"/>
      <c r="P146" s="217"/>
      <c r="Q146" s="217"/>
      <c r="R146" s="217"/>
      <c r="S146" s="217"/>
      <c r="T146" s="218"/>
      <c r="AT146" s="219" t="s">
        <v>173</v>
      </c>
      <c r="AU146" s="219" t="s">
        <v>85</v>
      </c>
      <c r="AV146" s="13" t="s">
        <v>85</v>
      </c>
      <c r="AW146" s="13" t="s">
        <v>34</v>
      </c>
      <c r="AX146" s="13" t="s">
        <v>77</v>
      </c>
      <c r="AY146" s="219" t="s">
        <v>133</v>
      </c>
    </row>
    <row r="147" spans="1:65" s="13" customFormat="1" ht="11.25">
      <c r="B147" s="209"/>
      <c r="C147" s="210"/>
      <c r="D147" s="203" t="s">
        <v>173</v>
      </c>
      <c r="E147" s="211" t="s">
        <v>1</v>
      </c>
      <c r="F147" s="212" t="s">
        <v>1074</v>
      </c>
      <c r="G147" s="210"/>
      <c r="H147" s="213">
        <v>4</v>
      </c>
      <c r="I147" s="214"/>
      <c r="J147" s="210"/>
      <c r="K147" s="210"/>
      <c r="L147" s="215"/>
      <c r="M147" s="216"/>
      <c r="N147" s="217"/>
      <c r="O147" s="217"/>
      <c r="P147" s="217"/>
      <c r="Q147" s="217"/>
      <c r="R147" s="217"/>
      <c r="S147" s="217"/>
      <c r="T147" s="218"/>
      <c r="AT147" s="219" t="s">
        <v>173</v>
      </c>
      <c r="AU147" s="219" t="s">
        <v>85</v>
      </c>
      <c r="AV147" s="13" t="s">
        <v>85</v>
      </c>
      <c r="AW147" s="13" t="s">
        <v>34</v>
      </c>
      <c r="AX147" s="13" t="s">
        <v>77</v>
      </c>
      <c r="AY147" s="219" t="s">
        <v>133</v>
      </c>
    </row>
    <row r="148" spans="1:65" s="13" customFormat="1" ht="11.25">
      <c r="B148" s="209"/>
      <c r="C148" s="210"/>
      <c r="D148" s="203" t="s">
        <v>173</v>
      </c>
      <c r="E148" s="211" t="s">
        <v>1</v>
      </c>
      <c r="F148" s="212" t="s">
        <v>1064</v>
      </c>
      <c r="G148" s="210"/>
      <c r="H148" s="213">
        <v>9</v>
      </c>
      <c r="I148" s="214"/>
      <c r="J148" s="210"/>
      <c r="K148" s="210"/>
      <c r="L148" s="215"/>
      <c r="M148" s="216"/>
      <c r="N148" s="217"/>
      <c r="O148" s="217"/>
      <c r="P148" s="217"/>
      <c r="Q148" s="217"/>
      <c r="R148" s="217"/>
      <c r="S148" s="217"/>
      <c r="T148" s="218"/>
      <c r="AT148" s="219" t="s">
        <v>173</v>
      </c>
      <c r="AU148" s="219" t="s">
        <v>85</v>
      </c>
      <c r="AV148" s="13" t="s">
        <v>85</v>
      </c>
      <c r="AW148" s="13" t="s">
        <v>34</v>
      </c>
      <c r="AX148" s="13" t="s">
        <v>77</v>
      </c>
      <c r="AY148" s="219" t="s">
        <v>133</v>
      </c>
    </row>
    <row r="149" spans="1:65" s="13" customFormat="1" ht="11.25">
      <c r="B149" s="209"/>
      <c r="C149" s="210"/>
      <c r="D149" s="203" t="s">
        <v>173</v>
      </c>
      <c r="E149" s="211" t="s">
        <v>1</v>
      </c>
      <c r="F149" s="212" t="s">
        <v>1065</v>
      </c>
      <c r="G149" s="210"/>
      <c r="H149" s="213">
        <v>9</v>
      </c>
      <c r="I149" s="214"/>
      <c r="J149" s="210"/>
      <c r="K149" s="210"/>
      <c r="L149" s="215"/>
      <c r="M149" s="216"/>
      <c r="N149" s="217"/>
      <c r="O149" s="217"/>
      <c r="P149" s="217"/>
      <c r="Q149" s="217"/>
      <c r="R149" s="217"/>
      <c r="S149" s="217"/>
      <c r="T149" s="218"/>
      <c r="AT149" s="219" t="s">
        <v>173</v>
      </c>
      <c r="AU149" s="219" t="s">
        <v>85</v>
      </c>
      <c r="AV149" s="13" t="s">
        <v>85</v>
      </c>
      <c r="AW149" s="13" t="s">
        <v>34</v>
      </c>
      <c r="AX149" s="13" t="s">
        <v>77</v>
      </c>
      <c r="AY149" s="219" t="s">
        <v>133</v>
      </c>
    </row>
    <row r="150" spans="1:65" s="13" customFormat="1" ht="11.25">
      <c r="B150" s="209"/>
      <c r="C150" s="210"/>
      <c r="D150" s="203" t="s">
        <v>173</v>
      </c>
      <c r="E150" s="211" t="s">
        <v>1</v>
      </c>
      <c r="F150" s="212" t="s">
        <v>1066</v>
      </c>
      <c r="G150" s="210"/>
      <c r="H150" s="213">
        <v>9</v>
      </c>
      <c r="I150" s="214"/>
      <c r="J150" s="210"/>
      <c r="K150" s="210"/>
      <c r="L150" s="215"/>
      <c r="M150" s="216"/>
      <c r="N150" s="217"/>
      <c r="O150" s="217"/>
      <c r="P150" s="217"/>
      <c r="Q150" s="217"/>
      <c r="R150" s="217"/>
      <c r="S150" s="217"/>
      <c r="T150" s="218"/>
      <c r="AT150" s="219" t="s">
        <v>173</v>
      </c>
      <c r="AU150" s="219" t="s">
        <v>85</v>
      </c>
      <c r="AV150" s="13" t="s">
        <v>85</v>
      </c>
      <c r="AW150" s="13" t="s">
        <v>34</v>
      </c>
      <c r="AX150" s="13" t="s">
        <v>77</v>
      </c>
      <c r="AY150" s="219" t="s">
        <v>133</v>
      </c>
    </row>
    <row r="151" spans="1:65" s="13" customFormat="1" ht="11.25">
      <c r="B151" s="209"/>
      <c r="C151" s="210"/>
      <c r="D151" s="203" t="s">
        <v>173</v>
      </c>
      <c r="E151" s="211" t="s">
        <v>1</v>
      </c>
      <c r="F151" s="212" t="s">
        <v>1067</v>
      </c>
      <c r="G151" s="210"/>
      <c r="H151" s="213">
        <v>9</v>
      </c>
      <c r="I151" s="214"/>
      <c r="J151" s="210"/>
      <c r="K151" s="210"/>
      <c r="L151" s="215"/>
      <c r="M151" s="216"/>
      <c r="N151" s="217"/>
      <c r="O151" s="217"/>
      <c r="P151" s="217"/>
      <c r="Q151" s="217"/>
      <c r="R151" s="217"/>
      <c r="S151" s="217"/>
      <c r="T151" s="218"/>
      <c r="AT151" s="219" t="s">
        <v>173</v>
      </c>
      <c r="AU151" s="219" t="s">
        <v>85</v>
      </c>
      <c r="AV151" s="13" t="s">
        <v>85</v>
      </c>
      <c r="AW151" s="13" t="s">
        <v>34</v>
      </c>
      <c r="AX151" s="13" t="s">
        <v>77</v>
      </c>
      <c r="AY151" s="219" t="s">
        <v>133</v>
      </c>
    </row>
    <row r="152" spans="1:65" s="13" customFormat="1" ht="11.25">
      <c r="B152" s="209"/>
      <c r="C152" s="210"/>
      <c r="D152" s="203" t="s">
        <v>173</v>
      </c>
      <c r="E152" s="211" t="s">
        <v>1</v>
      </c>
      <c r="F152" s="212" t="s">
        <v>1118</v>
      </c>
      <c r="G152" s="210"/>
      <c r="H152" s="213">
        <v>18</v>
      </c>
      <c r="I152" s="214"/>
      <c r="J152" s="210"/>
      <c r="K152" s="210"/>
      <c r="L152" s="215"/>
      <c r="M152" s="216"/>
      <c r="N152" s="217"/>
      <c r="O152" s="217"/>
      <c r="P152" s="217"/>
      <c r="Q152" s="217"/>
      <c r="R152" s="217"/>
      <c r="S152" s="217"/>
      <c r="T152" s="218"/>
      <c r="AT152" s="219" t="s">
        <v>173</v>
      </c>
      <c r="AU152" s="219" t="s">
        <v>85</v>
      </c>
      <c r="AV152" s="13" t="s">
        <v>85</v>
      </c>
      <c r="AW152" s="13" t="s">
        <v>34</v>
      </c>
      <c r="AX152" s="13" t="s">
        <v>77</v>
      </c>
      <c r="AY152" s="219" t="s">
        <v>133</v>
      </c>
    </row>
    <row r="153" spans="1:65" s="13" customFormat="1" ht="11.25">
      <c r="B153" s="209"/>
      <c r="C153" s="210"/>
      <c r="D153" s="203" t="s">
        <v>173</v>
      </c>
      <c r="E153" s="211" t="s">
        <v>1</v>
      </c>
      <c r="F153" s="212" t="s">
        <v>245</v>
      </c>
      <c r="G153" s="210"/>
      <c r="H153" s="213">
        <v>20</v>
      </c>
      <c r="I153" s="214"/>
      <c r="J153" s="210"/>
      <c r="K153" s="210"/>
      <c r="L153" s="215"/>
      <c r="M153" s="216"/>
      <c r="N153" s="217"/>
      <c r="O153" s="217"/>
      <c r="P153" s="217"/>
      <c r="Q153" s="217"/>
      <c r="R153" s="217"/>
      <c r="S153" s="217"/>
      <c r="T153" s="218"/>
      <c r="AT153" s="219" t="s">
        <v>173</v>
      </c>
      <c r="AU153" s="219" t="s">
        <v>85</v>
      </c>
      <c r="AV153" s="13" t="s">
        <v>85</v>
      </c>
      <c r="AW153" s="13" t="s">
        <v>34</v>
      </c>
      <c r="AX153" s="13" t="s">
        <v>77</v>
      </c>
      <c r="AY153" s="219" t="s">
        <v>133</v>
      </c>
    </row>
    <row r="154" spans="1:65" s="14" customFormat="1" ht="11.25">
      <c r="B154" s="220"/>
      <c r="C154" s="221"/>
      <c r="D154" s="203" t="s">
        <v>173</v>
      </c>
      <c r="E154" s="222" t="s">
        <v>1</v>
      </c>
      <c r="F154" s="223" t="s">
        <v>176</v>
      </c>
      <c r="G154" s="221"/>
      <c r="H154" s="224">
        <v>96</v>
      </c>
      <c r="I154" s="225"/>
      <c r="J154" s="221"/>
      <c r="K154" s="221"/>
      <c r="L154" s="226"/>
      <c r="M154" s="227"/>
      <c r="N154" s="228"/>
      <c r="O154" s="228"/>
      <c r="P154" s="228"/>
      <c r="Q154" s="228"/>
      <c r="R154" s="228"/>
      <c r="S154" s="228"/>
      <c r="T154" s="229"/>
      <c r="AT154" s="230" t="s">
        <v>173</v>
      </c>
      <c r="AU154" s="230" t="s">
        <v>85</v>
      </c>
      <c r="AV154" s="14" t="s">
        <v>141</v>
      </c>
      <c r="AW154" s="14" t="s">
        <v>34</v>
      </c>
      <c r="AX154" s="14" t="s">
        <v>83</v>
      </c>
      <c r="AY154" s="230" t="s">
        <v>133</v>
      </c>
    </row>
    <row r="155" spans="1:65" s="2" customFormat="1" ht="16.5" customHeight="1">
      <c r="A155" s="33"/>
      <c r="B155" s="34"/>
      <c r="C155" s="190" t="s">
        <v>141</v>
      </c>
      <c r="D155" s="190" t="s">
        <v>136</v>
      </c>
      <c r="E155" s="191" t="s">
        <v>1283</v>
      </c>
      <c r="F155" s="192" t="s">
        <v>1284</v>
      </c>
      <c r="G155" s="193" t="s">
        <v>180</v>
      </c>
      <c r="H155" s="194">
        <v>5.5</v>
      </c>
      <c r="I155" s="195"/>
      <c r="J155" s="196">
        <f>ROUND(I155*H155,2)</f>
        <v>0</v>
      </c>
      <c r="K155" s="192" t="s">
        <v>1272</v>
      </c>
      <c r="L155" s="38"/>
      <c r="M155" s="197" t="s">
        <v>1</v>
      </c>
      <c r="N155" s="198" t="s">
        <v>42</v>
      </c>
      <c r="O155" s="70"/>
      <c r="P155" s="199">
        <f>O155*H155</f>
        <v>0</v>
      </c>
      <c r="Q155" s="199">
        <v>0</v>
      </c>
      <c r="R155" s="199">
        <f>Q155*H155</f>
        <v>0</v>
      </c>
      <c r="S155" s="199">
        <v>0</v>
      </c>
      <c r="T155" s="200">
        <f>S155*H155</f>
        <v>0</v>
      </c>
      <c r="U155" s="33"/>
      <c r="V155" s="33"/>
      <c r="W155" s="33"/>
      <c r="X155" s="33"/>
      <c r="Y155" s="33"/>
      <c r="Z155" s="33"/>
      <c r="AA155" s="33"/>
      <c r="AB155" s="33"/>
      <c r="AC155" s="33"/>
      <c r="AD155" s="33"/>
      <c r="AE155" s="33"/>
      <c r="AR155" s="201" t="s">
        <v>141</v>
      </c>
      <c r="AT155" s="201" t="s">
        <v>136</v>
      </c>
      <c r="AU155" s="201" t="s">
        <v>85</v>
      </c>
      <c r="AY155" s="16" t="s">
        <v>133</v>
      </c>
      <c r="BE155" s="202">
        <f>IF(N155="základní",J155,0)</f>
        <v>0</v>
      </c>
      <c r="BF155" s="202">
        <f>IF(N155="snížená",J155,0)</f>
        <v>0</v>
      </c>
      <c r="BG155" s="202">
        <f>IF(N155="zákl. přenesená",J155,0)</f>
        <v>0</v>
      </c>
      <c r="BH155" s="202">
        <f>IF(N155="sníž. přenesená",J155,0)</f>
        <v>0</v>
      </c>
      <c r="BI155" s="202">
        <f>IF(N155="nulová",J155,0)</f>
        <v>0</v>
      </c>
      <c r="BJ155" s="16" t="s">
        <v>83</v>
      </c>
      <c r="BK155" s="202">
        <f>ROUND(I155*H155,2)</f>
        <v>0</v>
      </c>
      <c r="BL155" s="16" t="s">
        <v>141</v>
      </c>
      <c r="BM155" s="201" t="s">
        <v>1285</v>
      </c>
    </row>
    <row r="156" spans="1:65" s="2" customFormat="1" ht="19.5">
      <c r="A156" s="33"/>
      <c r="B156" s="34"/>
      <c r="C156" s="35"/>
      <c r="D156" s="203" t="s">
        <v>143</v>
      </c>
      <c r="E156" s="35"/>
      <c r="F156" s="204" t="s">
        <v>1286</v>
      </c>
      <c r="G156" s="35"/>
      <c r="H156" s="35"/>
      <c r="I156" s="205"/>
      <c r="J156" s="35"/>
      <c r="K156" s="35"/>
      <c r="L156" s="38"/>
      <c r="M156" s="206"/>
      <c r="N156" s="207"/>
      <c r="O156" s="70"/>
      <c r="P156" s="70"/>
      <c r="Q156" s="70"/>
      <c r="R156" s="70"/>
      <c r="S156" s="70"/>
      <c r="T156" s="71"/>
      <c r="U156" s="33"/>
      <c r="V156" s="33"/>
      <c r="W156" s="33"/>
      <c r="X156" s="33"/>
      <c r="Y156" s="33"/>
      <c r="Z156" s="33"/>
      <c r="AA156" s="33"/>
      <c r="AB156" s="33"/>
      <c r="AC156" s="33"/>
      <c r="AD156" s="33"/>
      <c r="AE156" s="33"/>
      <c r="AT156" s="16" t="s">
        <v>143</v>
      </c>
      <c r="AU156" s="16" t="s">
        <v>85</v>
      </c>
    </row>
    <row r="157" spans="1:65" s="2" customFormat="1" ht="19.5">
      <c r="A157" s="33"/>
      <c r="B157" s="34"/>
      <c r="C157" s="35"/>
      <c r="D157" s="203" t="s">
        <v>150</v>
      </c>
      <c r="E157" s="35"/>
      <c r="F157" s="208" t="s">
        <v>1287</v>
      </c>
      <c r="G157" s="35"/>
      <c r="H157" s="35"/>
      <c r="I157" s="205"/>
      <c r="J157" s="35"/>
      <c r="K157" s="35"/>
      <c r="L157" s="38"/>
      <c r="M157" s="206"/>
      <c r="N157" s="207"/>
      <c r="O157" s="70"/>
      <c r="P157" s="70"/>
      <c r="Q157" s="70"/>
      <c r="R157" s="70"/>
      <c r="S157" s="70"/>
      <c r="T157" s="71"/>
      <c r="U157" s="33"/>
      <c r="V157" s="33"/>
      <c r="W157" s="33"/>
      <c r="X157" s="33"/>
      <c r="Y157" s="33"/>
      <c r="Z157" s="33"/>
      <c r="AA157" s="33"/>
      <c r="AB157" s="33"/>
      <c r="AC157" s="33"/>
      <c r="AD157" s="33"/>
      <c r="AE157" s="33"/>
      <c r="AT157" s="16" t="s">
        <v>150</v>
      </c>
      <c r="AU157" s="16" t="s">
        <v>85</v>
      </c>
    </row>
    <row r="158" spans="1:65" s="13" customFormat="1" ht="11.25">
      <c r="B158" s="209"/>
      <c r="C158" s="210"/>
      <c r="D158" s="203" t="s">
        <v>173</v>
      </c>
      <c r="E158" s="211" t="s">
        <v>1</v>
      </c>
      <c r="F158" s="212" t="s">
        <v>1288</v>
      </c>
      <c r="G158" s="210"/>
      <c r="H158" s="213">
        <v>3.57</v>
      </c>
      <c r="I158" s="214"/>
      <c r="J158" s="210"/>
      <c r="K158" s="210"/>
      <c r="L158" s="215"/>
      <c r="M158" s="216"/>
      <c r="N158" s="217"/>
      <c r="O158" s="217"/>
      <c r="P158" s="217"/>
      <c r="Q158" s="217"/>
      <c r="R158" s="217"/>
      <c r="S158" s="217"/>
      <c r="T158" s="218"/>
      <c r="AT158" s="219" t="s">
        <v>173</v>
      </c>
      <c r="AU158" s="219" t="s">
        <v>85</v>
      </c>
      <c r="AV158" s="13" t="s">
        <v>85</v>
      </c>
      <c r="AW158" s="13" t="s">
        <v>34</v>
      </c>
      <c r="AX158" s="13" t="s">
        <v>77</v>
      </c>
      <c r="AY158" s="219" t="s">
        <v>133</v>
      </c>
    </row>
    <row r="159" spans="1:65" s="13" customFormat="1" ht="11.25">
      <c r="B159" s="209"/>
      <c r="C159" s="210"/>
      <c r="D159" s="203" t="s">
        <v>173</v>
      </c>
      <c r="E159" s="211" t="s">
        <v>1</v>
      </c>
      <c r="F159" s="212" t="s">
        <v>1289</v>
      </c>
      <c r="G159" s="210"/>
      <c r="H159" s="213">
        <v>1.5</v>
      </c>
      <c r="I159" s="214"/>
      <c r="J159" s="210"/>
      <c r="K159" s="210"/>
      <c r="L159" s="215"/>
      <c r="M159" s="216"/>
      <c r="N159" s="217"/>
      <c r="O159" s="217"/>
      <c r="P159" s="217"/>
      <c r="Q159" s="217"/>
      <c r="R159" s="217"/>
      <c r="S159" s="217"/>
      <c r="T159" s="218"/>
      <c r="AT159" s="219" t="s">
        <v>173</v>
      </c>
      <c r="AU159" s="219" t="s">
        <v>85</v>
      </c>
      <c r="AV159" s="13" t="s">
        <v>85</v>
      </c>
      <c r="AW159" s="13" t="s">
        <v>34</v>
      </c>
      <c r="AX159" s="13" t="s">
        <v>77</v>
      </c>
      <c r="AY159" s="219" t="s">
        <v>133</v>
      </c>
    </row>
    <row r="160" spans="1:65" s="13" customFormat="1" ht="11.25">
      <c r="B160" s="209"/>
      <c r="C160" s="210"/>
      <c r="D160" s="203" t="s">
        <v>173</v>
      </c>
      <c r="E160" s="211" t="s">
        <v>1</v>
      </c>
      <c r="F160" s="212" t="s">
        <v>1290</v>
      </c>
      <c r="G160" s="210"/>
      <c r="H160" s="213">
        <v>0.43</v>
      </c>
      <c r="I160" s="214"/>
      <c r="J160" s="210"/>
      <c r="K160" s="210"/>
      <c r="L160" s="215"/>
      <c r="M160" s="216"/>
      <c r="N160" s="217"/>
      <c r="O160" s="217"/>
      <c r="P160" s="217"/>
      <c r="Q160" s="217"/>
      <c r="R160" s="217"/>
      <c r="S160" s="217"/>
      <c r="T160" s="218"/>
      <c r="AT160" s="219" t="s">
        <v>173</v>
      </c>
      <c r="AU160" s="219" t="s">
        <v>85</v>
      </c>
      <c r="AV160" s="13" t="s">
        <v>85</v>
      </c>
      <c r="AW160" s="13" t="s">
        <v>34</v>
      </c>
      <c r="AX160" s="13" t="s">
        <v>77</v>
      </c>
      <c r="AY160" s="219" t="s">
        <v>133</v>
      </c>
    </row>
    <row r="161" spans="1:65" s="14" customFormat="1" ht="11.25">
      <c r="B161" s="220"/>
      <c r="C161" s="221"/>
      <c r="D161" s="203" t="s">
        <v>173</v>
      </c>
      <c r="E161" s="222" t="s">
        <v>1</v>
      </c>
      <c r="F161" s="223" t="s">
        <v>176</v>
      </c>
      <c r="G161" s="221"/>
      <c r="H161" s="224">
        <v>5.5</v>
      </c>
      <c r="I161" s="225"/>
      <c r="J161" s="221"/>
      <c r="K161" s="221"/>
      <c r="L161" s="226"/>
      <c r="M161" s="227"/>
      <c r="N161" s="228"/>
      <c r="O161" s="228"/>
      <c r="P161" s="228"/>
      <c r="Q161" s="228"/>
      <c r="R161" s="228"/>
      <c r="S161" s="228"/>
      <c r="T161" s="229"/>
      <c r="AT161" s="230" t="s">
        <v>173</v>
      </c>
      <c r="AU161" s="230" t="s">
        <v>85</v>
      </c>
      <c r="AV161" s="14" t="s">
        <v>141</v>
      </c>
      <c r="AW161" s="14" t="s">
        <v>34</v>
      </c>
      <c r="AX161" s="14" t="s">
        <v>83</v>
      </c>
      <c r="AY161" s="230" t="s">
        <v>133</v>
      </c>
    </row>
    <row r="162" spans="1:65" s="2" customFormat="1" ht="16.5" customHeight="1">
      <c r="A162" s="33"/>
      <c r="B162" s="34"/>
      <c r="C162" s="190" t="s">
        <v>134</v>
      </c>
      <c r="D162" s="190" t="s">
        <v>136</v>
      </c>
      <c r="E162" s="191" t="s">
        <v>1291</v>
      </c>
      <c r="F162" s="192" t="s">
        <v>1292</v>
      </c>
      <c r="G162" s="193" t="s">
        <v>180</v>
      </c>
      <c r="H162" s="194">
        <v>5.5</v>
      </c>
      <c r="I162" s="195"/>
      <c r="J162" s="196">
        <f>ROUND(I162*H162,2)</f>
        <v>0</v>
      </c>
      <c r="K162" s="192" t="s">
        <v>1272</v>
      </c>
      <c r="L162" s="38"/>
      <c r="M162" s="197" t="s">
        <v>1</v>
      </c>
      <c r="N162" s="198" t="s">
        <v>42</v>
      </c>
      <c r="O162" s="70"/>
      <c r="P162" s="199">
        <f>O162*H162</f>
        <v>0</v>
      </c>
      <c r="Q162" s="199">
        <v>0</v>
      </c>
      <c r="R162" s="199">
        <f>Q162*H162</f>
        <v>0</v>
      </c>
      <c r="S162" s="199">
        <v>0</v>
      </c>
      <c r="T162" s="200">
        <f>S162*H162</f>
        <v>0</v>
      </c>
      <c r="U162" s="33"/>
      <c r="V162" s="33"/>
      <c r="W162" s="33"/>
      <c r="X162" s="33"/>
      <c r="Y162" s="33"/>
      <c r="Z162" s="33"/>
      <c r="AA162" s="33"/>
      <c r="AB162" s="33"/>
      <c r="AC162" s="33"/>
      <c r="AD162" s="33"/>
      <c r="AE162" s="33"/>
      <c r="AR162" s="201" t="s">
        <v>141</v>
      </c>
      <c r="AT162" s="201" t="s">
        <v>136</v>
      </c>
      <c r="AU162" s="201" t="s">
        <v>85</v>
      </c>
      <c r="AY162" s="16" t="s">
        <v>133</v>
      </c>
      <c r="BE162" s="202">
        <f>IF(N162="základní",J162,0)</f>
        <v>0</v>
      </c>
      <c r="BF162" s="202">
        <f>IF(N162="snížená",J162,0)</f>
        <v>0</v>
      </c>
      <c r="BG162" s="202">
        <f>IF(N162="zákl. přenesená",J162,0)</f>
        <v>0</v>
      </c>
      <c r="BH162" s="202">
        <f>IF(N162="sníž. přenesená",J162,0)</f>
        <v>0</v>
      </c>
      <c r="BI162" s="202">
        <f>IF(N162="nulová",J162,0)</f>
        <v>0</v>
      </c>
      <c r="BJ162" s="16" t="s">
        <v>83</v>
      </c>
      <c r="BK162" s="202">
        <f>ROUND(I162*H162,2)</f>
        <v>0</v>
      </c>
      <c r="BL162" s="16" t="s">
        <v>141</v>
      </c>
      <c r="BM162" s="201" t="s">
        <v>1293</v>
      </c>
    </row>
    <row r="163" spans="1:65" s="2" customFormat="1" ht="19.5">
      <c r="A163" s="33"/>
      <c r="B163" s="34"/>
      <c r="C163" s="35"/>
      <c r="D163" s="203" t="s">
        <v>143</v>
      </c>
      <c r="E163" s="35"/>
      <c r="F163" s="204" t="s">
        <v>1294</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143</v>
      </c>
      <c r="AU163" s="16" t="s">
        <v>85</v>
      </c>
    </row>
    <row r="164" spans="1:65" s="13" customFormat="1" ht="11.25">
      <c r="B164" s="209"/>
      <c r="C164" s="210"/>
      <c r="D164" s="203" t="s">
        <v>173</v>
      </c>
      <c r="E164" s="211" t="s">
        <v>1</v>
      </c>
      <c r="F164" s="212" t="s">
        <v>1295</v>
      </c>
      <c r="G164" s="210"/>
      <c r="H164" s="213">
        <v>0.5</v>
      </c>
      <c r="I164" s="214"/>
      <c r="J164" s="210"/>
      <c r="K164" s="210"/>
      <c r="L164" s="215"/>
      <c r="M164" s="216"/>
      <c r="N164" s="217"/>
      <c r="O164" s="217"/>
      <c r="P164" s="217"/>
      <c r="Q164" s="217"/>
      <c r="R164" s="217"/>
      <c r="S164" s="217"/>
      <c r="T164" s="218"/>
      <c r="AT164" s="219" t="s">
        <v>173</v>
      </c>
      <c r="AU164" s="219" t="s">
        <v>85</v>
      </c>
      <c r="AV164" s="13" t="s">
        <v>85</v>
      </c>
      <c r="AW164" s="13" t="s">
        <v>34</v>
      </c>
      <c r="AX164" s="13" t="s">
        <v>77</v>
      </c>
      <c r="AY164" s="219" t="s">
        <v>133</v>
      </c>
    </row>
    <row r="165" spans="1:65" s="13" customFormat="1" ht="11.25">
      <c r="B165" s="209"/>
      <c r="C165" s="210"/>
      <c r="D165" s="203" t="s">
        <v>173</v>
      </c>
      <c r="E165" s="211" t="s">
        <v>1</v>
      </c>
      <c r="F165" s="212" t="s">
        <v>1296</v>
      </c>
      <c r="G165" s="210"/>
      <c r="H165" s="213">
        <v>0.5</v>
      </c>
      <c r="I165" s="214"/>
      <c r="J165" s="210"/>
      <c r="K165" s="210"/>
      <c r="L165" s="215"/>
      <c r="M165" s="216"/>
      <c r="N165" s="217"/>
      <c r="O165" s="217"/>
      <c r="P165" s="217"/>
      <c r="Q165" s="217"/>
      <c r="R165" s="217"/>
      <c r="S165" s="217"/>
      <c r="T165" s="218"/>
      <c r="AT165" s="219" t="s">
        <v>173</v>
      </c>
      <c r="AU165" s="219" t="s">
        <v>85</v>
      </c>
      <c r="AV165" s="13" t="s">
        <v>85</v>
      </c>
      <c r="AW165" s="13" t="s">
        <v>34</v>
      </c>
      <c r="AX165" s="13" t="s">
        <v>77</v>
      </c>
      <c r="AY165" s="219" t="s">
        <v>133</v>
      </c>
    </row>
    <row r="166" spans="1:65" s="13" customFormat="1" ht="11.25">
      <c r="B166" s="209"/>
      <c r="C166" s="210"/>
      <c r="D166" s="203" t="s">
        <v>173</v>
      </c>
      <c r="E166" s="211" t="s">
        <v>1</v>
      </c>
      <c r="F166" s="212" t="s">
        <v>1297</v>
      </c>
      <c r="G166" s="210"/>
      <c r="H166" s="213">
        <v>0.5</v>
      </c>
      <c r="I166" s="214"/>
      <c r="J166" s="210"/>
      <c r="K166" s="210"/>
      <c r="L166" s="215"/>
      <c r="M166" s="216"/>
      <c r="N166" s="217"/>
      <c r="O166" s="217"/>
      <c r="P166" s="217"/>
      <c r="Q166" s="217"/>
      <c r="R166" s="217"/>
      <c r="S166" s="217"/>
      <c r="T166" s="218"/>
      <c r="AT166" s="219" t="s">
        <v>173</v>
      </c>
      <c r="AU166" s="219" t="s">
        <v>85</v>
      </c>
      <c r="AV166" s="13" t="s">
        <v>85</v>
      </c>
      <c r="AW166" s="13" t="s">
        <v>34</v>
      </c>
      <c r="AX166" s="13" t="s">
        <v>77</v>
      </c>
      <c r="AY166" s="219" t="s">
        <v>133</v>
      </c>
    </row>
    <row r="167" spans="1:65" s="13" customFormat="1" ht="11.25">
      <c r="B167" s="209"/>
      <c r="C167" s="210"/>
      <c r="D167" s="203" t="s">
        <v>173</v>
      </c>
      <c r="E167" s="211" t="s">
        <v>1</v>
      </c>
      <c r="F167" s="212" t="s">
        <v>1288</v>
      </c>
      <c r="G167" s="210"/>
      <c r="H167" s="213">
        <v>3.57</v>
      </c>
      <c r="I167" s="214"/>
      <c r="J167" s="210"/>
      <c r="K167" s="210"/>
      <c r="L167" s="215"/>
      <c r="M167" s="216"/>
      <c r="N167" s="217"/>
      <c r="O167" s="217"/>
      <c r="P167" s="217"/>
      <c r="Q167" s="217"/>
      <c r="R167" s="217"/>
      <c r="S167" s="217"/>
      <c r="T167" s="218"/>
      <c r="AT167" s="219" t="s">
        <v>173</v>
      </c>
      <c r="AU167" s="219" t="s">
        <v>85</v>
      </c>
      <c r="AV167" s="13" t="s">
        <v>85</v>
      </c>
      <c r="AW167" s="13" t="s">
        <v>34</v>
      </c>
      <c r="AX167" s="13" t="s">
        <v>77</v>
      </c>
      <c r="AY167" s="219" t="s">
        <v>133</v>
      </c>
    </row>
    <row r="168" spans="1:65" s="13" customFormat="1" ht="11.25">
      <c r="B168" s="209"/>
      <c r="C168" s="210"/>
      <c r="D168" s="203" t="s">
        <v>173</v>
      </c>
      <c r="E168" s="211" t="s">
        <v>1</v>
      </c>
      <c r="F168" s="212" t="s">
        <v>1290</v>
      </c>
      <c r="G168" s="210"/>
      <c r="H168" s="213">
        <v>0.43</v>
      </c>
      <c r="I168" s="214"/>
      <c r="J168" s="210"/>
      <c r="K168" s="210"/>
      <c r="L168" s="215"/>
      <c r="M168" s="216"/>
      <c r="N168" s="217"/>
      <c r="O168" s="217"/>
      <c r="P168" s="217"/>
      <c r="Q168" s="217"/>
      <c r="R168" s="217"/>
      <c r="S168" s="217"/>
      <c r="T168" s="218"/>
      <c r="AT168" s="219" t="s">
        <v>173</v>
      </c>
      <c r="AU168" s="219" t="s">
        <v>85</v>
      </c>
      <c r="AV168" s="13" t="s">
        <v>85</v>
      </c>
      <c r="AW168" s="13" t="s">
        <v>34</v>
      </c>
      <c r="AX168" s="13" t="s">
        <v>77</v>
      </c>
      <c r="AY168" s="219" t="s">
        <v>133</v>
      </c>
    </row>
    <row r="169" spans="1:65" s="14" customFormat="1" ht="11.25">
      <c r="B169" s="220"/>
      <c r="C169" s="221"/>
      <c r="D169" s="203" t="s">
        <v>173</v>
      </c>
      <c r="E169" s="222" t="s">
        <v>1</v>
      </c>
      <c r="F169" s="223" t="s">
        <v>176</v>
      </c>
      <c r="G169" s="221"/>
      <c r="H169" s="224">
        <v>5.5</v>
      </c>
      <c r="I169" s="225"/>
      <c r="J169" s="221"/>
      <c r="K169" s="221"/>
      <c r="L169" s="226"/>
      <c r="M169" s="227"/>
      <c r="N169" s="228"/>
      <c r="O169" s="228"/>
      <c r="P169" s="228"/>
      <c r="Q169" s="228"/>
      <c r="R169" s="228"/>
      <c r="S169" s="228"/>
      <c r="T169" s="229"/>
      <c r="AT169" s="230" t="s">
        <v>173</v>
      </c>
      <c r="AU169" s="230" t="s">
        <v>85</v>
      </c>
      <c r="AV169" s="14" t="s">
        <v>141</v>
      </c>
      <c r="AW169" s="14" t="s">
        <v>34</v>
      </c>
      <c r="AX169" s="14" t="s">
        <v>83</v>
      </c>
      <c r="AY169" s="230" t="s">
        <v>133</v>
      </c>
    </row>
    <row r="170" spans="1:65" s="2" customFormat="1" ht="16.5" customHeight="1">
      <c r="A170" s="33"/>
      <c r="B170" s="34"/>
      <c r="C170" s="190" t="s">
        <v>167</v>
      </c>
      <c r="D170" s="190" t="s">
        <v>136</v>
      </c>
      <c r="E170" s="191" t="s">
        <v>1298</v>
      </c>
      <c r="F170" s="192" t="s">
        <v>1299</v>
      </c>
      <c r="G170" s="193" t="s">
        <v>147</v>
      </c>
      <c r="H170" s="194">
        <v>3</v>
      </c>
      <c r="I170" s="195"/>
      <c r="J170" s="196">
        <f>ROUND(I170*H170,2)</f>
        <v>0</v>
      </c>
      <c r="K170" s="192" t="s">
        <v>1272</v>
      </c>
      <c r="L170" s="38"/>
      <c r="M170" s="197" t="s">
        <v>1</v>
      </c>
      <c r="N170" s="198" t="s">
        <v>42</v>
      </c>
      <c r="O170" s="70"/>
      <c r="P170" s="199">
        <f>O170*H170</f>
        <v>0</v>
      </c>
      <c r="Q170" s="199">
        <v>8.9359999999999995E-2</v>
      </c>
      <c r="R170" s="199">
        <f>Q170*H170</f>
        <v>0.26807999999999998</v>
      </c>
      <c r="S170" s="199">
        <v>0</v>
      </c>
      <c r="T170" s="200">
        <f>S170*H170</f>
        <v>0</v>
      </c>
      <c r="U170" s="33"/>
      <c r="V170" s="33"/>
      <c r="W170" s="33"/>
      <c r="X170" s="33"/>
      <c r="Y170" s="33"/>
      <c r="Z170" s="33"/>
      <c r="AA170" s="33"/>
      <c r="AB170" s="33"/>
      <c r="AC170" s="33"/>
      <c r="AD170" s="33"/>
      <c r="AE170" s="33"/>
      <c r="AR170" s="201" t="s">
        <v>141</v>
      </c>
      <c r="AT170" s="201" t="s">
        <v>136</v>
      </c>
      <c r="AU170" s="201" t="s">
        <v>85</v>
      </c>
      <c r="AY170" s="16" t="s">
        <v>133</v>
      </c>
      <c r="BE170" s="202">
        <f>IF(N170="základní",J170,0)</f>
        <v>0</v>
      </c>
      <c r="BF170" s="202">
        <f>IF(N170="snížená",J170,0)</f>
        <v>0</v>
      </c>
      <c r="BG170" s="202">
        <f>IF(N170="zákl. přenesená",J170,0)</f>
        <v>0</v>
      </c>
      <c r="BH170" s="202">
        <f>IF(N170="sníž. přenesená",J170,0)</f>
        <v>0</v>
      </c>
      <c r="BI170" s="202">
        <f>IF(N170="nulová",J170,0)</f>
        <v>0</v>
      </c>
      <c r="BJ170" s="16" t="s">
        <v>83</v>
      </c>
      <c r="BK170" s="202">
        <f>ROUND(I170*H170,2)</f>
        <v>0</v>
      </c>
      <c r="BL170" s="16" t="s">
        <v>141</v>
      </c>
      <c r="BM170" s="201" t="s">
        <v>1300</v>
      </c>
    </row>
    <row r="171" spans="1:65" s="2" customFormat="1" ht="11.25">
      <c r="A171" s="33"/>
      <c r="B171" s="34"/>
      <c r="C171" s="35"/>
      <c r="D171" s="203" t="s">
        <v>143</v>
      </c>
      <c r="E171" s="35"/>
      <c r="F171" s="204" t="s">
        <v>1301</v>
      </c>
      <c r="G171" s="35"/>
      <c r="H171" s="35"/>
      <c r="I171" s="205"/>
      <c r="J171" s="35"/>
      <c r="K171" s="35"/>
      <c r="L171" s="38"/>
      <c r="M171" s="206"/>
      <c r="N171" s="207"/>
      <c r="O171" s="70"/>
      <c r="P171" s="70"/>
      <c r="Q171" s="70"/>
      <c r="R171" s="70"/>
      <c r="S171" s="70"/>
      <c r="T171" s="71"/>
      <c r="U171" s="33"/>
      <c r="V171" s="33"/>
      <c r="W171" s="33"/>
      <c r="X171" s="33"/>
      <c r="Y171" s="33"/>
      <c r="Z171" s="33"/>
      <c r="AA171" s="33"/>
      <c r="AB171" s="33"/>
      <c r="AC171" s="33"/>
      <c r="AD171" s="33"/>
      <c r="AE171" s="33"/>
      <c r="AT171" s="16" t="s">
        <v>143</v>
      </c>
      <c r="AU171" s="16" t="s">
        <v>85</v>
      </c>
    </row>
    <row r="172" spans="1:65" s="13" customFormat="1" ht="11.25">
      <c r="B172" s="209"/>
      <c r="C172" s="210"/>
      <c r="D172" s="203" t="s">
        <v>173</v>
      </c>
      <c r="E172" s="211" t="s">
        <v>1</v>
      </c>
      <c r="F172" s="212" t="s">
        <v>1088</v>
      </c>
      <c r="G172" s="210"/>
      <c r="H172" s="213">
        <v>1</v>
      </c>
      <c r="I172" s="214"/>
      <c r="J172" s="210"/>
      <c r="K172" s="210"/>
      <c r="L172" s="215"/>
      <c r="M172" s="216"/>
      <c r="N172" s="217"/>
      <c r="O172" s="217"/>
      <c r="P172" s="217"/>
      <c r="Q172" s="217"/>
      <c r="R172" s="217"/>
      <c r="S172" s="217"/>
      <c r="T172" s="218"/>
      <c r="AT172" s="219" t="s">
        <v>173</v>
      </c>
      <c r="AU172" s="219" t="s">
        <v>85</v>
      </c>
      <c r="AV172" s="13" t="s">
        <v>85</v>
      </c>
      <c r="AW172" s="13" t="s">
        <v>34</v>
      </c>
      <c r="AX172" s="13" t="s">
        <v>77</v>
      </c>
      <c r="AY172" s="219" t="s">
        <v>133</v>
      </c>
    </row>
    <row r="173" spans="1:65" s="13" customFormat="1" ht="11.25">
      <c r="B173" s="209"/>
      <c r="C173" s="210"/>
      <c r="D173" s="203" t="s">
        <v>173</v>
      </c>
      <c r="E173" s="211" t="s">
        <v>1</v>
      </c>
      <c r="F173" s="212" t="s">
        <v>1089</v>
      </c>
      <c r="G173" s="210"/>
      <c r="H173" s="213">
        <v>1</v>
      </c>
      <c r="I173" s="214"/>
      <c r="J173" s="210"/>
      <c r="K173" s="210"/>
      <c r="L173" s="215"/>
      <c r="M173" s="216"/>
      <c r="N173" s="217"/>
      <c r="O173" s="217"/>
      <c r="P173" s="217"/>
      <c r="Q173" s="217"/>
      <c r="R173" s="217"/>
      <c r="S173" s="217"/>
      <c r="T173" s="218"/>
      <c r="AT173" s="219" t="s">
        <v>173</v>
      </c>
      <c r="AU173" s="219" t="s">
        <v>85</v>
      </c>
      <c r="AV173" s="13" t="s">
        <v>85</v>
      </c>
      <c r="AW173" s="13" t="s">
        <v>34</v>
      </c>
      <c r="AX173" s="13" t="s">
        <v>77</v>
      </c>
      <c r="AY173" s="219" t="s">
        <v>133</v>
      </c>
    </row>
    <row r="174" spans="1:65" s="13" customFormat="1" ht="11.25">
      <c r="B174" s="209"/>
      <c r="C174" s="210"/>
      <c r="D174" s="203" t="s">
        <v>173</v>
      </c>
      <c r="E174" s="211" t="s">
        <v>1</v>
      </c>
      <c r="F174" s="212" t="s">
        <v>1090</v>
      </c>
      <c r="G174" s="210"/>
      <c r="H174" s="213">
        <v>1</v>
      </c>
      <c r="I174" s="214"/>
      <c r="J174" s="210"/>
      <c r="K174" s="210"/>
      <c r="L174" s="215"/>
      <c r="M174" s="216"/>
      <c r="N174" s="217"/>
      <c r="O174" s="217"/>
      <c r="P174" s="217"/>
      <c r="Q174" s="217"/>
      <c r="R174" s="217"/>
      <c r="S174" s="217"/>
      <c r="T174" s="218"/>
      <c r="AT174" s="219" t="s">
        <v>173</v>
      </c>
      <c r="AU174" s="219" t="s">
        <v>85</v>
      </c>
      <c r="AV174" s="13" t="s">
        <v>85</v>
      </c>
      <c r="AW174" s="13" t="s">
        <v>34</v>
      </c>
      <c r="AX174" s="13" t="s">
        <v>77</v>
      </c>
      <c r="AY174" s="219" t="s">
        <v>133</v>
      </c>
    </row>
    <row r="175" spans="1:65" s="14" customFormat="1" ht="11.25">
      <c r="B175" s="220"/>
      <c r="C175" s="221"/>
      <c r="D175" s="203" t="s">
        <v>173</v>
      </c>
      <c r="E175" s="222" t="s">
        <v>1</v>
      </c>
      <c r="F175" s="223" t="s">
        <v>176</v>
      </c>
      <c r="G175" s="221"/>
      <c r="H175" s="224">
        <v>3</v>
      </c>
      <c r="I175" s="225"/>
      <c r="J175" s="221"/>
      <c r="K175" s="221"/>
      <c r="L175" s="226"/>
      <c r="M175" s="227"/>
      <c r="N175" s="228"/>
      <c r="O175" s="228"/>
      <c r="P175" s="228"/>
      <c r="Q175" s="228"/>
      <c r="R175" s="228"/>
      <c r="S175" s="228"/>
      <c r="T175" s="229"/>
      <c r="AT175" s="230" t="s">
        <v>173</v>
      </c>
      <c r="AU175" s="230" t="s">
        <v>85</v>
      </c>
      <c r="AV175" s="14" t="s">
        <v>141</v>
      </c>
      <c r="AW175" s="14" t="s">
        <v>34</v>
      </c>
      <c r="AX175" s="14" t="s">
        <v>83</v>
      </c>
      <c r="AY175" s="230" t="s">
        <v>133</v>
      </c>
    </row>
    <row r="176" spans="1:65" s="2" customFormat="1" ht="16.5" customHeight="1">
      <c r="A176" s="33"/>
      <c r="B176" s="34"/>
      <c r="C176" s="190" t="s">
        <v>177</v>
      </c>
      <c r="D176" s="190" t="s">
        <v>136</v>
      </c>
      <c r="E176" s="191" t="s">
        <v>1302</v>
      </c>
      <c r="F176" s="192" t="s">
        <v>1303</v>
      </c>
      <c r="G176" s="193" t="s">
        <v>139</v>
      </c>
      <c r="H176" s="194">
        <v>96</v>
      </c>
      <c r="I176" s="195"/>
      <c r="J176" s="196">
        <f>ROUND(I176*H176,2)</f>
        <v>0</v>
      </c>
      <c r="K176" s="192" t="s">
        <v>1272</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141</v>
      </c>
      <c r="AT176" s="201" t="s">
        <v>136</v>
      </c>
      <c r="AU176" s="201" t="s">
        <v>85</v>
      </c>
      <c r="AY176" s="16" t="s">
        <v>133</v>
      </c>
      <c r="BE176" s="202">
        <f>IF(N176="základní",J176,0)</f>
        <v>0</v>
      </c>
      <c r="BF176" s="202">
        <f>IF(N176="snížená",J176,0)</f>
        <v>0</v>
      </c>
      <c r="BG176" s="202">
        <f>IF(N176="zákl. přenesená",J176,0)</f>
        <v>0</v>
      </c>
      <c r="BH176" s="202">
        <f>IF(N176="sníž. přenesená",J176,0)</f>
        <v>0</v>
      </c>
      <c r="BI176" s="202">
        <f>IF(N176="nulová",J176,0)</f>
        <v>0</v>
      </c>
      <c r="BJ176" s="16" t="s">
        <v>83</v>
      </c>
      <c r="BK176" s="202">
        <f>ROUND(I176*H176,2)</f>
        <v>0</v>
      </c>
      <c r="BL176" s="16" t="s">
        <v>141</v>
      </c>
      <c r="BM176" s="201" t="s">
        <v>1304</v>
      </c>
    </row>
    <row r="177" spans="1:65" s="2" customFormat="1" ht="11.25">
      <c r="A177" s="33"/>
      <c r="B177" s="34"/>
      <c r="C177" s="35"/>
      <c r="D177" s="203" t="s">
        <v>143</v>
      </c>
      <c r="E177" s="35"/>
      <c r="F177" s="204" t="s">
        <v>1305</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143</v>
      </c>
      <c r="AU177" s="16" t="s">
        <v>85</v>
      </c>
    </row>
    <row r="178" spans="1:65" s="2" customFormat="1" ht="16.5" customHeight="1">
      <c r="A178" s="33"/>
      <c r="B178" s="34"/>
      <c r="C178" s="231" t="s">
        <v>184</v>
      </c>
      <c r="D178" s="231" t="s">
        <v>553</v>
      </c>
      <c r="E178" s="232" t="s">
        <v>1306</v>
      </c>
      <c r="F178" s="233" t="s">
        <v>1307</v>
      </c>
      <c r="G178" s="234" t="s">
        <v>170</v>
      </c>
      <c r="H178" s="235">
        <v>10</v>
      </c>
      <c r="I178" s="236"/>
      <c r="J178" s="237">
        <f>ROUND(I178*H178,2)</f>
        <v>0</v>
      </c>
      <c r="K178" s="233" t="s">
        <v>1272</v>
      </c>
      <c r="L178" s="238"/>
      <c r="M178" s="239" t="s">
        <v>1</v>
      </c>
      <c r="N178" s="240" t="s">
        <v>42</v>
      </c>
      <c r="O178" s="70"/>
      <c r="P178" s="199">
        <f>O178*H178</f>
        <v>0</v>
      </c>
      <c r="Q178" s="199">
        <v>1</v>
      </c>
      <c r="R178" s="199">
        <f>Q178*H178</f>
        <v>10</v>
      </c>
      <c r="S178" s="199">
        <v>0</v>
      </c>
      <c r="T178" s="200">
        <f>S178*H178</f>
        <v>0</v>
      </c>
      <c r="U178" s="33"/>
      <c r="V178" s="33"/>
      <c r="W178" s="33"/>
      <c r="X178" s="33"/>
      <c r="Y178" s="33"/>
      <c r="Z178" s="33"/>
      <c r="AA178" s="33"/>
      <c r="AB178" s="33"/>
      <c r="AC178" s="33"/>
      <c r="AD178" s="33"/>
      <c r="AE178" s="33"/>
      <c r="AR178" s="201" t="s">
        <v>556</v>
      </c>
      <c r="AT178" s="201" t="s">
        <v>553</v>
      </c>
      <c r="AU178" s="201" t="s">
        <v>85</v>
      </c>
      <c r="AY178" s="16" t="s">
        <v>133</v>
      </c>
      <c r="BE178" s="202">
        <f>IF(N178="základní",J178,0)</f>
        <v>0</v>
      </c>
      <c r="BF178" s="202">
        <f>IF(N178="snížená",J178,0)</f>
        <v>0</v>
      </c>
      <c r="BG178" s="202">
        <f>IF(N178="zákl. přenesená",J178,0)</f>
        <v>0</v>
      </c>
      <c r="BH178" s="202">
        <f>IF(N178="sníž. přenesená",J178,0)</f>
        <v>0</v>
      </c>
      <c r="BI178" s="202">
        <f>IF(N178="nulová",J178,0)</f>
        <v>0</v>
      </c>
      <c r="BJ178" s="16" t="s">
        <v>83</v>
      </c>
      <c r="BK178" s="202">
        <f>ROUND(I178*H178,2)</f>
        <v>0</v>
      </c>
      <c r="BL178" s="16" t="s">
        <v>556</v>
      </c>
      <c r="BM178" s="201" t="s">
        <v>1308</v>
      </c>
    </row>
    <row r="179" spans="1:65" s="2" customFormat="1" ht="11.25">
      <c r="A179" s="33"/>
      <c r="B179" s="34"/>
      <c r="C179" s="35"/>
      <c r="D179" s="203" t="s">
        <v>143</v>
      </c>
      <c r="E179" s="35"/>
      <c r="F179" s="204" t="s">
        <v>1307</v>
      </c>
      <c r="G179" s="35"/>
      <c r="H179" s="35"/>
      <c r="I179" s="205"/>
      <c r="J179" s="35"/>
      <c r="K179" s="35"/>
      <c r="L179" s="38"/>
      <c r="M179" s="206"/>
      <c r="N179" s="207"/>
      <c r="O179" s="70"/>
      <c r="P179" s="70"/>
      <c r="Q179" s="70"/>
      <c r="R179" s="70"/>
      <c r="S179" s="70"/>
      <c r="T179" s="71"/>
      <c r="U179" s="33"/>
      <c r="V179" s="33"/>
      <c r="W179" s="33"/>
      <c r="X179" s="33"/>
      <c r="Y179" s="33"/>
      <c r="Z179" s="33"/>
      <c r="AA179" s="33"/>
      <c r="AB179" s="33"/>
      <c r="AC179" s="33"/>
      <c r="AD179" s="33"/>
      <c r="AE179" s="33"/>
      <c r="AT179" s="16" t="s">
        <v>143</v>
      </c>
      <c r="AU179" s="16" t="s">
        <v>85</v>
      </c>
    </row>
    <row r="180" spans="1:65" s="2" customFormat="1" ht="16.5" customHeight="1">
      <c r="A180" s="33"/>
      <c r="B180" s="34"/>
      <c r="C180" s="190" t="s">
        <v>190</v>
      </c>
      <c r="D180" s="190" t="s">
        <v>136</v>
      </c>
      <c r="E180" s="191" t="s">
        <v>1309</v>
      </c>
      <c r="F180" s="192" t="s">
        <v>1310</v>
      </c>
      <c r="G180" s="193" t="s">
        <v>180</v>
      </c>
      <c r="H180" s="194">
        <v>2</v>
      </c>
      <c r="I180" s="195"/>
      <c r="J180" s="196">
        <f>ROUND(I180*H180,2)</f>
        <v>0</v>
      </c>
      <c r="K180" s="192" t="s">
        <v>1272</v>
      </c>
      <c r="L180" s="38"/>
      <c r="M180" s="197" t="s">
        <v>1</v>
      </c>
      <c r="N180" s="198" t="s">
        <v>42</v>
      </c>
      <c r="O180" s="70"/>
      <c r="P180" s="199">
        <f>O180*H180</f>
        <v>0</v>
      </c>
      <c r="Q180" s="199">
        <v>0</v>
      </c>
      <c r="R180" s="199">
        <f>Q180*H180</f>
        <v>0</v>
      </c>
      <c r="S180" s="199">
        <v>2.2000000000000002</v>
      </c>
      <c r="T180" s="200">
        <f>S180*H180</f>
        <v>4.4000000000000004</v>
      </c>
      <c r="U180" s="33"/>
      <c r="V180" s="33"/>
      <c r="W180" s="33"/>
      <c r="X180" s="33"/>
      <c r="Y180" s="33"/>
      <c r="Z180" s="33"/>
      <c r="AA180" s="33"/>
      <c r="AB180" s="33"/>
      <c r="AC180" s="33"/>
      <c r="AD180" s="33"/>
      <c r="AE180" s="33"/>
      <c r="AR180" s="201" t="s">
        <v>141</v>
      </c>
      <c r="AT180" s="201" t="s">
        <v>136</v>
      </c>
      <c r="AU180" s="201" t="s">
        <v>85</v>
      </c>
      <c r="AY180" s="16" t="s">
        <v>133</v>
      </c>
      <c r="BE180" s="202">
        <f>IF(N180="základní",J180,0)</f>
        <v>0</v>
      </c>
      <c r="BF180" s="202">
        <f>IF(N180="snížená",J180,0)</f>
        <v>0</v>
      </c>
      <c r="BG180" s="202">
        <f>IF(N180="zákl. přenesená",J180,0)</f>
        <v>0</v>
      </c>
      <c r="BH180" s="202">
        <f>IF(N180="sníž. přenesená",J180,0)</f>
        <v>0</v>
      </c>
      <c r="BI180" s="202">
        <f>IF(N180="nulová",J180,0)</f>
        <v>0</v>
      </c>
      <c r="BJ180" s="16" t="s">
        <v>83</v>
      </c>
      <c r="BK180" s="202">
        <f>ROUND(I180*H180,2)</f>
        <v>0</v>
      </c>
      <c r="BL180" s="16" t="s">
        <v>141</v>
      </c>
      <c r="BM180" s="201" t="s">
        <v>1311</v>
      </c>
    </row>
    <row r="181" spans="1:65" s="2" customFormat="1" ht="11.25">
      <c r="A181" s="33"/>
      <c r="B181" s="34"/>
      <c r="C181" s="35"/>
      <c r="D181" s="203" t="s">
        <v>143</v>
      </c>
      <c r="E181" s="35"/>
      <c r="F181" s="204" t="s">
        <v>1312</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143</v>
      </c>
      <c r="AU181" s="16" t="s">
        <v>85</v>
      </c>
    </row>
    <row r="182" spans="1:65" s="13" customFormat="1" ht="11.25">
      <c r="B182" s="209"/>
      <c r="C182" s="210"/>
      <c r="D182" s="203" t="s">
        <v>173</v>
      </c>
      <c r="E182" s="211" t="s">
        <v>1</v>
      </c>
      <c r="F182" s="212" t="s">
        <v>1295</v>
      </c>
      <c r="G182" s="210"/>
      <c r="H182" s="213">
        <v>0.5</v>
      </c>
      <c r="I182" s="214"/>
      <c r="J182" s="210"/>
      <c r="K182" s="210"/>
      <c r="L182" s="215"/>
      <c r="M182" s="216"/>
      <c r="N182" s="217"/>
      <c r="O182" s="217"/>
      <c r="P182" s="217"/>
      <c r="Q182" s="217"/>
      <c r="R182" s="217"/>
      <c r="S182" s="217"/>
      <c r="T182" s="218"/>
      <c r="AT182" s="219" t="s">
        <v>173</v>
      </c>
      <c r="AU182" s="219" t="s">
        <v>85</v>
      </c>
      <c r="AV182" s="13" t="s">
        <v>85</v>
      </c>
      <c r="AW182" s="13" t="s">
        <v>34</v>
      </c>
      <c r="AX182" s="13" t="s">
        <v>77</v>
      </c>
      <c r="AY182" s="219" t="s">
        <v>133</v>
      </c>
    </row>
    <row r="183" spans="1:65" s="13" customFormat="1" ht="11.25">
      <c r="B183" s="209"/>
      <c r="C183" s="210"/>
      <c r="D183" s="203" t="s">
        <v>173</v>
      </c>
      <c r="E183" s="211" t="s">
        <v>1</v>
      </c>
      <c r="F183" s="212" t="s">
        <v>1296</v>
      </c>
      <c r="G183" s="210"/>
      <c r="H183" s="213">
        <v>0.5</v>
      </c>
      <c r="I183" s="214"/>
      <c r="J183" s="210"/>
      <c r="K183" s="210"/>
      <c r="L183" s="215"/>
      <c r="M183" s="216"/>
      <c r="N183" s="217"/>
      <c r="O183" s="217"/>
      <c r="P183" s="217"/>
      <c r="Q183" s="217"/>
      <c r="R183" s="217"/>
      <c r="S183" s="217"/>
      <c r="T183" s="218"/>
      <c r="AT183" s="219" t="s">
        <v>173</v>
      </c>
      <c r="AU183" s="219" t="s">
        <v>85</v>
      </c>
      <c r="AV183" s="13" t="s">
        <v>85</v>
      </c>
      <c r="AW183" s="13" t="s">
        <v>34</v>
      </c>
      <c r="AX183" s="13" t="s">
        <v>77</v>
      </c>
      <c r="AY183" s="219" t="s">
        <v>133</v>
      </c>
    </row>
    <row r="184" spans="1:65" s="13" customFormat="1" ht="11.25">
      <c r="B184" s="209"/>
      <c r="C184" s="210"/>
      <c r="D184" s="203" t="s">
        <v>173</v>
      </c>
      <c r="E184" s="211" t="s">
        <v>1</v>
      </c>
      <c r="F184" s="212" t="s">
        <v>1297</v>
      </c>
      <c r="G184" s="210"/>
      <c r="H184" s="213">
        <v>0.5</v>
      </c>
      <c r="I184" s="214"/>
      <c r="J184" s="210"/>
      <c r="K184" s="210"/>
      <c r="L184" s="215"/>
      <c r="M184" s="216"/>
      <c r="N184" s="217"/>
      <c r="O184" s="217"/>
      <c r="P184" s="217"/>
      <c r="Q184" s="217"/>
      <c r="R184" s="217"/>
      <c r="S184" s="217"/>
      <c r="T184" s="218"/>
      <c r="AT184" s="219" t="s">
        <v>173</v>
      </c>
      <c r="AU184" s="219" t="s">
        <v>85</v>
      </c>
      <c r="AV184" s="13" t="s">
        <v>85</v>
      </c>
      <c r="AW184" s="13" t="s">
        <v>34</v>
      </c>
      <c r="AX184" s="13" t="s">
        <v>77</v>
      </c>
      <c r="AY184" s="219" t="s">
        <v>133</v>
      </c>
    </row>
    <row r="185" spans="1:65" s="13" customFormat="1" ht="11.25">
      <c r="B185" s="209"/>
      <c r="C185" s="210"/>
      <c r="D185" s="203" t="s">
        <v>173</v>
      </c>
      <c r="E185" s="211" t="s">
        <v>1</v>
      </c>
      <c r="F185" s="212" t="s">
        <v>1313</v>
      </c>
      <c r="G185" s="210"/>
      <c r="H185" s="213">
        <v>0.5</v>
      </c>
      <c r="I185" s="214"/>
      <c r="J185" s="210"/>
      <c r="K185" s="210"/>
      <c r="L185" s="215"/>
      <c r="M185" s="216"/>
      <c r="N185" s="217"/>
      <c r="O185" s="217"/>
      <c r="P185" s="217"/>
      <c r="Q185" s="217"/>
      <c r="R185" s="217"/>
      <c r="S185" s="217"/>
      <c r="T185" s="218"/>
      <c r="AT185" s="219" t="s">
        <v>173</v>
      </c>
      <c r="AU185" s="219" t="s">
        <v>85</v>
      </c>
      <c r="AV185" s="13" t="s">
        <v>85</v>
      </c>
      <c r="AW185" s="13" t="s">
        <v>34</v>
      </c>
      <c r="AX185" s="13" t="s">
        <v>77</v>
      </c>
      <c r="AY185" s="219" t="s">
        <v>133</v>
      </c>
    </row>
    <row r="186" spans="1:65" s="14" customFormat="1" ht="11.25">
      <c r="B186" s="220"/>
      <c r="C186" s="221"/>
      <c r="D186" s="203" t="s">
        <v>173</v>
      </c>
      <c r="E186" s="222" t="s">
        <v>1</v>
      </c>
      <c r="F186" s="223" t="s">
        <v>176</v>
      </c>
      <c r="G186" s="221"/>
      <c r="H186" s="224">
        <v>2</v>
      </c>
      <c r="I186" s="225"/>
      <c r="J186" s="221"/>
      <c r="K186" s="221"/>
      <c r="L186" s="226"/>
      <c r="M186" s="227"/>
      <c r="N186" s="228"/>
      <c r="O186" s="228"/>
      <c r="P186" s="228"/>
      <c r="Q186" s="228"/>
      <c r="R186" s="228"/>
      <c r="S186" s="228"/>
      <c r="T186" s="229"/>
      <c r="AT186" s="230" t="s">
        <v>173</v>
      </c>
      <c r="AU186" s="230" t="s">
        <v>85</v>
      </c>
      <c r="AV186" s="14" t="s">
        <v>141</v>
      </c>
      <c r="AW186" s="14" t="s">
        <v>34</v>
      </c>
      <c r="AX186" s="14" t="s">
        <v>83</v>
      </c>
      <c r="AY186" s="230" t="s">
        <v>133</v>
      </c>
    </row>
    <row r="187" spans="1:65" s="2" customFormat="1" ht="16.5" customHeight="1">
      <c r="A187" s="33"/>
      <c r="B187" s="34"/>
      <c r="C187" s="190" t="s">
        <v>196</v>
      </c>
      <c r="D187" s="190" t="s">
        <v>136</v>
      </c>
      <c r="E187" s="191" t="s">
        <v>1314</v>
      </c>
      <c r="F187" s="192" t="s">
        <v>1315</v>
      </c>
      <c r="G187" s="193" t="s">
        <v>1316</v>
      </c>
      <c r="H187" s="194">
        <v>150</v>
      </c>
      <c r="I187" s="195"/>
      <c r="J187" s="196">
        <f>ROUND(I187*H187,2)</f>
        <v>0</v>
      </c>
      <c r="K187" s="192" t="s">
        <v>1272</v>
      </c>
      <c r="L187" s="38"/>
      <c r="M187" s="197" t="s">
        <v>1</v>
      </c>
      <c r="N187" s="198" t="s">
        <v>42</v>
      </c>
      <c r="O187" s="70"/>
      <c r="P187" s="199">
        <f>O187*H187</f>
        <v>0</v>
      </c>
      <c r="Q187" s="199">
        <v>0</v>
      </c>
      <c r="R187" s="199">
        <f>Q187*H187</f>
        <v>0</v>
      </c>
      <c r="S187" s="199">
        <v>1E-3</v>
      </c>
      <c r="T187" s="200">
        <f>S187*H187</f>
        <v>0.15</v>
      </c>
      <c r="U187" s="33"/>
      <c r="V187" s="33"/>
      <c r="W187" s="33"/>
      <c r="X187" s="33"/>
      <c r="Y187" s="33"/>
      <c r="Z187" s="33"/>
      <c r="AA187" s="33"/>
      <c r="AB187" s="33"/>
      <c r="AC187" s="33"/>
      <c r="AD187" s="33"/>
      <c r="AE187" s="33"/>
      <c r="AR187" s="201" t="s">
        <v>141</v>
      </c>
      <c r="AT187" s="201" t="s">
        <v>136</v>
      </c>
      <c r="AU187" s="201" t="s">
        <v>85</v>
      </c>
      <c r="AY187" s="16" t="s">
        <v>133</v>
      </c>
      <c r="BE187" s="202">
        <f>IF(N187="základní",J187,0)</f>
        <v>0</v>
      </c>
      <c r="BF187" s="202">
        <f>IF(N187="snížená",J187,0)</f>
        <v>0</v>
      </c>
      <c r="BG187" s="202">
        <f>IF(N187="zákl. přenesená",J187,0)</f>
        <v>0</v>
      </c>
      <c r="BH187" s="202">
        <f>IF(N187="sníž. přenesená",J187,0)</f>
        <v>0</v>
      </c>
      <c r="BI187" s="202">
        <f>IF(N187="nulová",J187,0)</f>
        <v>0</v>
      </c>
      <c r="BJ187" s="16" t="s">
        <v>83</v>
      </c>
      <c r="BK187" s="202">
        <f>ROUND(I187*H187,2)</f>
        <v>0</v>
      </c>
      <c r="BL187" s="16" t="s">
        <v>141</v>
      </c>
      <c r="BM187" s="201" t="s">
        <v>1317</v>
      </c>
    </row>
    <row r="188" spans="1:65" s="2" customFormat="1" ht="11.25">
      <c r="A188" s="33"/>
      <c r="B188" s="34"/>
      <c r="C188" s="35"/>
      <c r="D188" s="203" t="s">
        <v>143</v>
      </c>
      <c r="E188" s="35"/>
      <c r="F188" s="204" t="s">
        <v>1318</v>
      </c>
      <c r="G188" s="35"/>
      <c r="H188" s="35"/>
      <c r="I188" s="205"/>
      <c r="J188" s="35"/>
      <c r="K188" s="35"/>
      <c r="L188" s="38"/>
      <c r="M188" s="206"/>
      <c r="N188" s="207"/>
      <c r="O188" s="70"/>
      <c r="P188" s="70"/>
      <c r="Q188" s="70"/>
      <c r="R188" s="70"/>
      <c r="S188" s="70"/>
      <c r="T188" s="71"/>
      <c r="U188" s="33"/>
      <c r="V188" s="33"/>
      <c r="W188" s="33"/>
      <c r="X188" s="33"/>
      <c r="Y188" s="33"/>
      <c r="Z188" s="33"/>
      <c r="AA188" s="33"/>
      <c r="AB188" s="33"/>
      <c r="AC188" s="33"/>
      <c r="AD188" s="33"/>
      <c r="AE188" s="33"/>
      <c r="AT188" s="16" t="s">
        <v>143</v>
      </c>
      <c r="AU188" s="16" t="s">
        <v>85</v>
      </c>
    </row>
    <row r="189" spans="1:65" s="2" customFormat="1" ht="29.25">
      <c r="A189" s="33"/>
      <c r="B189" s="34"/>
      <c r="C189" s="35"/>
      <c r="D189" s="203" t="s">
        <v>150</v>
      </c>
      <c r="E189" s="35"/>
      <c r="F189" s="208" t="s">
        <v>1319</v>
      </c>
      <c r="G189" s="35"/>
      <c r="H189" s="35"/>
      <c r="I189" s="205"/>
      <c r="J189" s="35"/>
      <c r="K189" s="35"/>
      <c r="L189" s="38"/>
      <c r="M189" s="244"/>
      <c r="N189" s="245"/>
      <c r="O189" s="246"/>
      <c r="P189" s="246"/>
      <c r="Q189" s="246"/>
      <c r="R189" s="246"/>
      <c r="S189" s="246"/>
      <c r="T189" s="247"/>
      <c r="U189" s="33"/>
      <c r="V189" s="33"/>
      <c r="W189" s="33"/>
      <c r="X189" s="33"/>
      <c r="Y189" s="33"/>
      <c r="Z189" s="33"/>
      <c r="AA189" s="33"/>
      <c r="AB189" s="33"/>
      <c r="AC189" s="33"/>
      <c r="AD189" s="33"/>
      <c r="AE189" s="33"/>
      <c r="AT189" s="16" t="s">
        <v>150</v>
      </c>
      <c r="AU189" s="16" t="s">
        <v>85</v>
      </c>
    </row>
    <row r="190" spans="1:65" s="2" customFormat="1" ht="6.95" customHeight="1">
      <c r="A190" s="33"/>
      <c r="B190" s="53"/>
      <c r="C190" s="54"/>
      <c r="D190" s="54"/>
      <c r="E190" s="54"/>
      <c r="F190" s="54"/>
      <c r="G190" s="54"/>
      <c r="H190" s="54"/>
      <c r="I190" s="54"/>
      <c r="J190" s="54"/>
      <c r="K190" s="54"/>
      <c r="L190" s="38"/>
      <c r="M190" s="33"/>
      <c r="O190" s="33"/>
      <c r="P190" s="33"/>
      <c r="Q190" s="33"/>
      <c r="R190" s="33"/>
      <c r="S190" s="33"/>
      <c r="T190" s="33"/>
      <c r="U190" s="33"/>
      <c r="V190" s="33"/>
      <c r="W190" s="33"/>
      <c r="X190" s="33"/>
      <c r="Y190" s="33"/>
      <c r="Z190" s="33"/>
      <c r="AA190" s="33"/>
      <c r="AB190" s="33"/>
      <c r="AC190" s="33"/>
      <c r="AD190" s="33"/>
      <c r="AE190" s="33"/>
    </row>
  </sheetData>
  <sheetProtection algorithmName="SHA-512" hashValue="eYiaOGgUm6UG0k/BX7juk8m0wWBF8M2BN6aJ2OgAWNfrScxvbL9ye3tST9XNANB2JkfSLV06ad88sJJt6WUSFg==" saltValue="yO7SLTy+qT0yTa3+igslzMqHMGXs0LeMAZqRgTMBaG9Ns1k9nHC1+VMM2wwPpecSMRmHTFz3R1hA5I2xLu3M7w==" spinCount="100000" sheet="1" objects="1" scenarios="1" formatColumns="0" formatRows="0" autoFilter="0"/>
  <autoFilter ref="C121:K189"/>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6" t="s">
        <v>104</v>
      </c>
    </row>
    <row r="3" spans="1:46" s="1" customFormat="1" ht="6.95" customHeight="1">
      <c r="B3" s="114"/>
      <c r="C3" s="115"/>
      <c r="D3" s="115"/>
      <c r="E3" s="115"/>
      <c r="F3" s="115"/>
      <c r="G3" s="115"/>
      <c r="H3" s="115"/>
      <c r="I3" s="115"/>
      <c r="J3" s="115"/>
      <c r="K3" s="115"/>
      <c r="L3" s="19"/>
      <c r="AT3" s="16" t="s">
        <v>85</v>
      </c>
    </row>
    <row r="4" spans="1:46" s="1" customFormat="1" ht="24.95" customHeight="1">
      <c r="B4" s="19"/>
      <c r="D4" s="116" t="s">
        <v>105</v>
      </c>
      <c r="L4" s="19"/>
      <c r="M4" s="117" t="s">
        <v>10</v>
      </c>
      <c r="AT4" s="16" t="s">
        <v>4</v>
      </c>
    </row>
    <row r="5" spans="1:46" s="1" customFormat="1" ht="6.95" customHeight="1">
      <c r="B5" s="19"/>
      <c r="L5" s="19"/>
    </row>
    <row r="6" spans="1:46" s="1" customFormat="1" ht="12" customHeight="1">
      <c r="B6" s="19"/>
      <c r="D6" s="118" t="s">
        <v>16</v>
      </c>
      <c r="L6" s="19"/>
    </row>
    <row r="7" spans="1:46" s="1" customFormat="1" ht="16.5" customHeight="1">
      <c r="B7" s="19"/>
      <c r="E7" s="294" t="str">
        <f>'Rekapitulace stavby'!K6</f>
        <v>Oprava výhybek v žst. Krnov</v>
      </c>
      <c r="F7" s="295"/>
      <c r="G7" s="295"/>
      <c r="H7" s="295"/>
      <c r="L7" s="19"/>
    </row>
    <row r="8" spans="1:46" s="2" customFormat="1" ht="12" customHeight="1">
      <c r="A8" s="33"/>
      <c r="B8" s="38"/>
      <c r="C8" s="33"/>
      <c r="D8" s="118" t="s">
        <v>106</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97" t="s">
        <v>1320</v>
      </c>
      <c r="F9" s="296"/>
      <c r="G9" s="296"/>
      <c r="H9" s="296"/>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24. 2. 2021</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8" t="str">
        <f>'Rekapitulace stavby'!E14</f>
        <v>Vyplň údaj</v>
      </c>
      <c r="F18" s="299"/>
      <c r="G18" s="299"/>
      <c r="H18" s="299"/>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0" t="s">
        <v>1</v>
      </c>
      <c r="F27" s="300"/>
      <c r="G27" s="300"/>
      <c r="H27" s="300"/>
      <c r="I27" s="120"/>
      <c r="J27" s="120"/>
      <c r="K27" s="120"/>
      <c r="L27" s="122"/>
      <c r="S27" s="120"/>
      <c r="T27" s="120"/>
      <c r="U27" s="120"/>
      <c r="V27" s="120"/>
      <c r="W27" s="120"/>
      <c r="X27" s="120"/>
      <c r="Y27" s="120"/>
      <c r="Z27" s="120"/>
      <c r="AA27" s="120"/>
      <c r="AB27" s="120"/>
      <c r="AC27" s="120"/>
      <c r="AD27" s="120"/>
      <c r="AE27" s="120"/>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27" t="s">
        <v>41</v>
      </c>
      <c r="E33" s="118" t="s">
        <v>42</v>
      </c>
      <c r="F33" s="128">
        <f>ROUND((SUM(BE117:BE143)),  2)</f>
        <v>0</v>
      </c>
      <c r="G33" s="33"/>
      <c r="H33" s="33"/>
      <c r="I33" s="129">
        <v>0.21</v>
      </c>
      <c r="J33" s="128">
        <f>ROUND(((SUM(BE117:BE143))*I33),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8" t="s">
        <v>43</v>
      </c>
      <c r="F34" s="128">
        <f>ROUND((SUM(BF117:BF143)),  2)</f>
        <v>0</v>
      </c>
      <c r="G34" s="33"/>
      <c r="H34" s="33"/>
      <c r="I34" s="129">
        <v>0.15</v>
      </c>
      <c r="J34" s="128">
        <f>ROUND(((SUM(BF117:BF143))*I34),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8" t="s">
        <v>44</v>
      </c>
      <c r="F35" s="128">
        <f>ROUND((SUM(BG117:BG143)),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8" t="s">
        <v>45</v>
      </c>
      <c r="F36" s="128">
        <f>ROUND((SUM(BH117:BH143)),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8" t="s">
        <v>46</v>
      </c>
      <c r="F37" s="128">
        <f>ROUND((SUM(BI117:BI143)),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7" t="s">
        <v>50</v>
      </c>
      <c r="E50" s="138"/>
      <c r="F50" s="138"/>
      <c r="G50" s="137" t="s">
        <v>51</v>
      </c>
      <c r="H50" s="138"/>
      <c r="I50" s="138"/>
      <c r="J50" s="138"/>
      <c r="K50" s="138"/>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5"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5"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5" customHeight="1">
      <c r="A82" s="33"/>
      <c r="B82" s="34"/>
      <c r="C82" s="22" t="s">
        <v>110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301" t="str">
        <f>E7</f>
        <v>Oprava výhybek v žst. Krnov</v>
      </c>
      <c r="F85" s="302"/>
      <c r="G85" s="302"/>
      <c r="H85" s="302"/>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9" t="str">
        <f>E9</f>
        <v>VON - Oprava výhybek v žst. Krnov</v>
      </c>
      <c r="F87" s="303"/>
      <c r="G87" s="303"/>
      <c r="H87" s="30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Krnov</v>
      </c>
      <c r="G89" s="35"/>
      <c r="H89" s="35"/>
      <c r="I89" s="28" t="s">
        <v>22</v>
      </c>
      <c r="J89" s="65" t="str">
        <f>IF(J12="","",J12)</f>
        <v>24. 2. 2021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111</v>
      </c>
      <c r="D94" s="149"/>
      <c r="E94" s="149"/>
      <c r="F94" s="149"/>
      <c r="G94" s="149"/>
      <c r="H94" s="149"/>
      <c r="I94" s="149"/>
      <c r="J94" s="150" t="s">
        <v>112</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51" t="s">
        <v>113</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114</v>
      </c>
    </row>
    <row r="97" spans="1:31" s="9" customFormat="1" ht="24.95" customHeight="1">
      <c r="B97" s="152"/>
      <c r="C97" s="153"/>
      <c r="D97" s="154" t="s">
        <v>1321</v>
      </c>
      <c r="E97" s="155"/>
      <c r="F97" s="155"/>
      <c r="G97" s="155"/>
      <c r="H97" s="155"/>
      <c r="I97" s="155"/>
      <c r="J97" s="156">
        <f>J118</f>
        <v>0</v>
      </c>
      <c r="K97" s="153"/>
      <c r="L97" s="157"/>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301" t="str">
        <f>E7</f>
        <v>Oprava výhybek v žst. Krnov</v>
      </c>
      <c r="F107" s="302"/>
      <c r="G107" s="302"/>
      <c r="H107" s="302"/>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106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9" t="str">
        <f>E9</f>
        <v>VON - Oprava výhybek v žst. Krnov</v>
      </c>
      <c r="F109" s="303"/>
      <c r="G109" s="303"/>
      <c r="H109" s="303"/>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Krnov</v>
      </c>
      <c r="G111" s="35"/>
      <c r="H111" s="35"/>
      <c r="I111" s="28" t="s">
        <v>22</v>
      </c>
      <c r="J111" s="65" t="str">
        <f>IF(J12="","",J12)</f>
        <v>24. 2. 2021</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63"/>
      <c r="B116" s="164"/>
      <c r="C116" s="165" t="s">
        <v>119</v>
      </c>
      <c r="D116" s="166" t="s">
        <v>62</v>
      </c>
      <c r="E116" s="166" t="s">
        <v>58</v>
      </c>
      <c r="F116" s="166" t="s">
        <v>59</v>
      </c>
      <c r="G116" s="166" t="s">
        <v>120</v>
      </c>
      <c r="H116" s="166" t="s">
        <v>121</v>
      </c>
      <c r="I116" s="166" t="s">
        <v>122</v>
      </c>
      <c r="J116" s="166" t="s">
        <v>112</v>
      </c>
      <c r="K116" s="167" t="s">
        <v>123</v>
      </c>
      <c r="L116" s="168"/>
      <c r="M116" s="74" t="s">
        <v>1</v>
      </c>
      <c r="N116" s="75" t="s">
        <v>41</v>
      </c>
      <c r="O116" s="75" t="s">
        <v>124</v>
      </c>
      <c r="P116" s="75" t="s">
        <v>125</v>
      </c>
      <c r="Q116" s="75" t="s">
        <v>126</v>
      </c>
      <c r="R116" s="75" t="s">
        <v>127</v>
      </c>
      <c r="S116" s="75" t="s">
        <v>128</v>
      </c>
      <c r="T116" s="76" t="s">
        <v>129</v>
      </c>
      <c r="U116" s="163"/>
      <c r="V116" s="163"/>
      <c r="W116" s="163"/>
      <c r="X116" s="163"/>
      <c r="Y116" s="163"/>
      <c r="Z116" s="163"/>
      <c r="AA116" s="163"/>
      <c r="AB116" s="163"/>
      <c r="AC116" s="163"/>
      <c r="AD116" s="163"/>
      <c r="AE116" s="163"/>
    </row>
    <row r="117" spans="1:65" s="2" customFormat="1" ht="22.9" customHeight="1">
      <c r="A117" s="33"/>
      <c r="B117" s="34"/>
      <c r="C117" s="81" t="s">
        <v>130</v>
      </c>
      <c r="D117" s="35"/>
      <c r="E117" s="35"/>
      <c r="F117" s="35"/>
      <c r="G117" s="35"/>
      <c r="H117" s="35"/>
      <c r="I117" s="35"/>
      <c r="J117" s="169">
        <f>BK117</f>
        <v>0</v>
      </c>
      <c r="K117" s="35"/>
      <c r="L117" s="38"/>
      <c r="M117" s="77"/>
      <c r="N117" s="170"/>
      <c r="O117" s="78"/>
      <c r="P117" s="171">
        <f>P118</f>
        <v>0</v>
      </c>
      <c r="Q117" s="78"/>
      <c r="R117" s="171">
        <f>R118</f>
        <v>0</v>
      </c>
      <c r="S117" s="78"/>
      <c r="T117" s="172">
        <f>T118</f>
        <v>0</v>
      </c>
      <c r="U117" s="33"/>
      <c r="V117" s="33"/>
      <c r="W117" s="33"/>
      <c r="X117" s="33"/>
      <c r="Y117" s="33"/>
      <c r="Z117" s="33"/>
      <c r="AA117" s="33"/>
      <c r="AB117" s="33"/>
      <c r="AC117" s="33"/>
      <c r="AD117" s="33"/>
      <c r="AE117" s="33"/>
      <c r="AT117" s="16" t="s">
        <v>76</v>
      </c>
      <c r="AU117" s="16" t="s">
        <v>114</v>
      </c>
      <c r="BK117" s="173">
        <f>BK118</f>
        <v>0</v>
      </c>
    </row>
    <row r="118" spans="1:65" s="12" customFormat="1" ht="25.9" customHeight="1">
      <c r="B118" s="174"/>
      <c r="C118" s="175"/>
      <c r="D118" s="176" t="s">
        <v>76</v>
      </c>
      <c r="E118" s="177" t="s">
        <v>1322</v>
      </c>
      <c r="F118" s="177" t="s">
        <v>1323</v>
      </c>
      <c r="G118" s="175"/>
      <c r="H118" s="175"/>
      <c r="I118" s="178"/>
      <c r="J118" s="179">
        <f>BK118</f>
        <v>0</v>
      </c>
      <c r="K118" s="175"/>
      <c r="L118" s="180"/>
      <c r="M118" s="181"/>
      <c r="N118" s="182"/>
      <c r="O118" s="182"/>
      <c r="P118" s="183">
        <f>SUM(P119:P143)</f>
        <v>0</v>
      </c>
      <c r="Q118" s="182"/>
      <c r="R118" s="183">
        <f>SUM(R119:R143)</f>
        <v>0</v>
      </c>
      <c r="S118" s="182"/>
      <c r="T118" s="184">
        <f>SUM(T119:T143)</f>
        <v>0</v>
      </c>
      <c r="AR118" s="185" t="s">
        <v>134</v>
      </c>
      <c r="AT118" s="186" t="s">
        <v>76</v>
      </c>
      <c r="AU118" s="186" t="s">
        <v>77</v>
      </c>
      <c r="AY118" s="185" t="s">
        <v>133</v>
      </c>
      <c r="BK118" s="187">
        <f>SUM(BK119:BK143)</f>
        <v>0</v>
      </c>
    </row>
    <row r="119" spans="1:65" s="2" customFormat="1" ht="16.5" customHeight="1">
      <c r="A119" s="33"/>
      <c r="B119" s="34"/>
      <c r="C119" s="190" t="s">
        <v>83</v>
      </c>
      <c r="D119" s="190" t="s">
        <v>136</v>
      </c>
      <c r="E119" s="191" t="s">
        <v>1324</v>
      </c>
      <c r="F119" s="192" t="s">
        <v>1325</v>
      </c>
      <c r="G119" s="193" t="s">
        <v>1326</v>
      </c>
      <c r="H119" s="194">
        <v>20</v>
      </c>
      <c r="I119" s="195"/>
      <c r="J119" s="196">
        <f>ROUND(I119*H119,2)</f>
        <v>0</v>
      </c>
      <c r="K119" s="192" t="s">
        <v>140</v>
      </c>
      <c r="L119" s="38"/>
      <c r="M119" s="197" t="s">
        <v>1</v>
      </c>
      <c r="N119" s="198" t="s">
        <v>42</v>
      </c>
      <c r="O119" s="70"/>
      <c r="P119" s="199">
        <f>O119*H119</f>
        <v>0</v>
      </c>
      <c r="Q119" s="199">
        <v>0</v>
      </c>
      <c r="R119" s="199">
        <f>Q119*H119</f>
        <v>0</v>
      </c>
      <c r="S119" s="199">
        <v>0</v>
      </c>
      <c r="T119" s="200">
        <f>S119*H119</f>
        <v>0</v>
      </c>
      <c r="U119" s="33"/>
      <c r="V119" s="33"/>
      <c r="W119" s="33"/>
      <c r="X119" s="33"/>
      <c r="Y119" s="33"/>
      <c r="Z119" s="33"/>
      <c r="AA119" s="33"/>
      <c r="AB119" s="33"/>
      <c r="AC119" s="33"/>
      <c r="AD119" s="33"/>
      <c r="AE119" s="33"/>
      <c r="AR119" s="201" t="s">
        <v>141</v>
      </c>
      <c r="AT119" s="201" t="s">
        <v>136</v>
      </c>
      <c r="AU119" s="201" t="s">
        <v>83</v>
      </c>
      <c r="AY119" s="16" t="s">
        <v>133</v>
      </c>
      <c r="BE119" s="202">
        <f>IF(N119="základní",J119,0)</f>
        <v>0</v>
      </c>
      <c r="BF119" s="202">
        <f>IF(N119="snížená",J119,0)</f>
        <v>0</v>
      </c>
      <c r="BG119" s="202">
        <f>IF(N119="zákl. přenesená",J119,0)</f>
        <v>0</v>
      </c>
      <c r="BH119" s="202">
        <f>IF(N119="sníž. přenesená",J119,0)</f>
        <v>0</v>
      </c>
      <c r="BI119" s="202">
        <f>IF(N119="nulová",J119,0)</f>
        <v>0</v>
      </c>
      <c r="BJ119" s="16" t="s">
        <v>83</v>
      </c>
      <c r="BK119" s="202">
        <f>ROUND(I119*H119,2)</f>
        <v>0</v>
      </c>
      <c r="BL119" s="16" t="s">
        <v>141</v>
      </c>
      <c r="BM119" s="201" t="s">
        <v>1327</v>
      </c>
    </row>
    <row r="120" spans="1:65" s="2" customFormat="1" ht="29.25">
      <c r="A120" s="33"/>
      <c r="B120" s="34"/>
      <c r="C120" s="35"/>
      <c r="D120" s="203" t="s">
        <v>143</v>
      </c>
      <c r="E120" s="35"/>
      <c r="F120" s="204" t="s">
        <v>1328</v>
      </c>
      <c r="G120" s="35"/>
      <c r="H120" s="35"/>
      <c r="I120" s="205"/>
      <c r="J120" s="35"/>
      <c r="K120" s="35"/>
      <c r="L120" s="38"/>
      <c r="M120" s="206"/>
      <c r="N120" s="207"/>
      <c r="O120" s="70"/>
      <c r="P120" s="70"/>
      <c r="Q120" s="70"/>
      <c r="R120" s="70"/>
      <c r="S120" s="70"/>
      <c r="T120" s="71"/>
      <c r="U120" s="33"/>
      <c r="V120" s="33"/>
      <c r="W120" s="33"/>
      <c r="X120" s="33"/>
      <c r="Y120" s="33"/>
      <c r="Z120" s="33"/>
      <c r="AA120" s="33"/>
      <c r="AB120" s="33"/>
      <c r="AC120" s="33"/>
      <c r="AD120" s="33"/>
      <c r="AE120" s="33"/>
      <c r="AT120" s="16" t="s">
        <v>143</v>
      </c>
      <c r="AU120" s="16" t="s">
        <v>83</v>
      </c>
    </row>
    <row r="121" spans="1:65" s="2" customFormat="1" ht="16.5" customHeight="1">
      <c r="A121" s="33"/>
      <c r="B121" s="34"/>
      <c r="C121" s="190" t="s">
        <v>85</v>
      </c>
      <c r="D121" s="190" t="s">
        <v>136</v>
      </c>
      <c r="E121" s="191" t="s">
        <v>1329</v>
      </c>
      <c r="F121" s="192" t="s">
        <v>1330</v>
      </c>
      <c r="G121" s="193" t="s">
        <v>562</v>
      </c>
      <c r="H121" s="194">
        <v>1</v>
      </c>
      <c r="I121" s="195"/>
      <c r="J121" s="196">
        <f>ROUND(I121*H121,2)</f>
        <v>0</v>
      </c>
      <c r="K121" s="192" t="s">
        <v>140</v>
      </c>
      <c r="L121" s="38"/>
      <c r="M121" s="197" t="s">
        <v>1</v>
      </c>
      <c r="N121" s="198" t="s">
        <v>42</v>
      </c>
      <c r="O121" s="70"/>
      <c r="P121" s="199">
        <f>O121*H121</f>
        <v>0</v>
      </c>
      <c r="Q121" s="199">
        <v>0</v>
      </c>
      <c r="R121" s="199">
        <f>Q121*H121</f>
        <v>0</v>
      </c>
      <c r="S121" s="199">
        <v>0</v>
      </c>
      <c r="T121" s="200">
        <f>S121*H121</f>
        <v>0</v>
      </c>
      <c r="U121" s="33"/>
      <c r="V121" s="33"/>
      <c r="W121" s="33"/>
      <c r="X121" s="33"/>
      <c r="Y121" s="33"/>
      <c r="Z121" s="33"/>
      <c r="AA121" s="33"/>
      <c r="AB121" s="33"/>
      <c r="AC121" s="33"/>
      <c r="AD121" s="33"/>
      <c r="AE121" s="33"/>
      <c r="AR121" s="201" t="s">
        <v>141</v>
      </c>
      <c r="AT121" s="201" t="s">
        <v>136</v>
      </c>
      <c r="AU121" s="201" t="s">
        <v>83</v>
      </c>
      <c r="AY121" s="16" t="s">
        <v>133</v>
      </c>
      <c r="BE121" s="202">
        <f>IF(N121="základní",J121,0)</f>
        <v>0</v>
      </c>
      <c r="BF121" s="202">
        <f>IF(N121="snížená",J121,0)</f>
        <v>0</v>
      </c>
      <c r="BG121" s="202">
        <f>IF(N121="zákl. přenesená",J121,0)</f>
        <v>0</v>
      </c>
      <c r="BH121" s="202">
        <f>IF(N121="sníž. přenesená",J121,0)</f>
        <v>0</v>
      </c>
      <c r="BI121" s="202">
        <f>IF(N121="nulová",J121,0)</f>
        <v>0</v>
      </c>
      <c r="BJ121" s="16" t="s">
        <v>83</v>
      </c>
      <c r="BK121" s="202">
        <f>ROUND(I121*H121,2)</f>
        <v>0</v>
      </c>
      <c r="BL121" s="16" t="s">
        <v>141</v>
      </c>
      <c r="BM121" s="201" t="s">
        <v>1331</v>
      </c>
    </row>
    <row r="122" spans="1:65" s="2" customFormat="1" ht="11.25">
      <c r="A122" s="33"/>
      <c r="B122" s="34"/>
      <c r="C122" s="35"/>
      <c r="D122" s="203" t="s">
        <v>143</v>
      </c>
      <c r="E122" s="35"/>
      <c r="F122" s="204" t="s">
        <v>1330</v>
      </c>
      <c r="G122" s="35"/>
      <c r="H122" s="35"/>
      <c r="I122" s="205"/>
      <c r="J122" s="35"/>
      <c r="K122" s="35"/>
      <c r="L122" s="38"/>
      <c r="M122" s="206"/>
      <c r="N122" s="207"/>
      <c r="O122" s="70"/>
      <c r="P122" s="70"/>
      <c r="Q122" s="70"/>
      <c r="R122" s="70"/>
      <c r="S122" s="70"/>
      <c r="T122" s="71"/>
      <c r="U122" s="33"/>
      <c r="V122" s="33"/>
      <c r="W122" s="33"/>
      <c r="X122" s="33"/>
      <c r="Y122" s="33"/>
      <c r="Z122" s="33"/>
      <c r="AA122" s="33"/>
      <c r="AB122" s="33"/>
      <c r="AC122" s="33"/>
      <c r="AD122" s="33"/>
      <c r="AE122" s="33"/>
      <c r="AT122" s="16" t="s">
        <v>143</v>
      </c>
      <c r="AU122" s="16" t="s">
        <v>83</v>
      </c>
    </row>
    <row r="123" spans="1:65" s="2" customFormat="1" ht="36">
      <c r="A123" s="33"/>
      <c r="B123" s="34"/>
      <c r="C123" s="190" t="s">
        <v>152</v>
      </c>
      <c r="D123" s="190" t="s">
        <v>136</v>
      </c>
      <c r="E123" s="191" t="s">
        <v>1332</v>
      </c>
      <c r="F123" s="192" t="s">
        <v>1333</v>
      </c>
      <c r="G123" s="193" t="s">
        <v>1334</v>
      </c>
      <c r="H123" s="248">
        <v>8.9999999999999993E-3</v>
      </c>
      <c r="I123" s="195"/>
      <c r="J123" s="196">
        <f>ROUND(I123*H123,2)</f>
        <v>0</v>
      </c>
      <c r="K123" s="192" t="s">
        <v>140</v>
      </c>
      <c r="L123" s="38"/>
      <c r="M123" s="197" t="s">
        <v>1</v>
      </c>
      <c r="N123" s="198" t="s">
        <v>42</v>
      </c>
      <c r="O123" s="70"/>
      <c r="P123" s="199">
        <f>O123*H123</f>
        <v>0</v>
      </c>
      <c r="Q123" s="199">
        <v>0</v>
      </c>
      <c r="R123" s="199">
        <f>Q123*H123</f>
        <v>0</v>
      </c>
      <c r="S123" s="199">
        <v>0</v>
      </c>
      <c r="T123" s="200">
        <f>S123*H123</f>
        <v>0</v>
      </c>
      <c r="U123" s="33"/>
      <c r="V123" s="33"/>
      <c r="W123" s="33"/>
      <c r="X123" s="33"/>
      <c r="Y123" s="33"/>
      <c r="Z123" s="33"/>
      <c r="AA123" s="33"/>
      <c r="AB123" s="33"/>
      <c r="AC123" s="33"/>
      <c r="AD123" s="33"/>
      <c r="AE123" s="33"/>
      <c r="AR123" s="201" t="s">
        <v>141</v>
      </c>
      <c r="AT123" s="201" t="s">
        <v>136</v>
      </c>
      <c r="AU123" s="201" t="s">
        <v>83</v>
      </c>
      <c r="AY123" s="16" t="s">
        <v>133</v>
      </c>
      <c r="BE123" s="202">
        <f>IF(N123="základní",J123,0)</f>
        <v>0</v>
      </c>
      <c r="BF123" s="202">
        <f>IF(N123="snížená",J123,0)</f>
        <v>0</v>
      </c>
      <c r="BG123" s="202">
        <f>IF(N123="zákl. přenesená",J123,0)</f>
        <v>0</v>
      </c>
      <c r="BH123" s="202">
        <f>IF(N123="sníž. přenesená",J123,0)</f>
        <v>0</v>
      </c>
      <c r="BI123" s="202">
        <f>IF(N123="nulová",J123,0)</f>
        <v>0</v>
      </c>
      <c r="BJ123" s="16" t="s">
        <v>83</v>
      </c>
      <c r="BK123" s="202">
        <f>ROUND(I123*H123,2)</f>
        <v>0</v>
      </c>
      <c r="BL123" s="16" t="s">
        <v>141</v>
      </c>
      <c r="BM123" s="201" t="s">
        <v>1335</v>
      </c>
    </row>
    <row r="124" spans="1:65" s="2" customFormat="1" ht="19.5">
      <c r="A124" s="33"/>
      <c r="B124" s="34"/>
      <c r="C124" s="35"/>
      <c r="D124" s="203" t="s">
        <v>143</v>
      </c>
      <c r="E124" s="35"/>
      <c r="F124" s="204" t="s">
        <v>1333</v>
      </c>
      <c r="G124" s="35"/>
      <c r="H124" s="35"/>
      <c r="I124" s="205"/>
      <c r="J124" s="35"/>
      <c r="K124" s="35"/>
      <c r="L124" s="38"/>
      <c r="M124" s="206"/>
      <c r="N124" s="207"/>
      <c r="O124" s="70"/>
      <c r="P124" s="70"/>
      <c r="Q124" s="70"/>
      <c r="R124" s="70"/>
      <c r="S124" s="70"/>
      <c r="T124" s="71"/>
      <c r="U124" s="33"/>
      <c r="V124" s="33"/>
      <c r="W124" s="33"/>
      <c r="X124" s="33"/>
      <c r="Y124" s="33"/>
      <c r="Z124" s="33"/>
      <c r="AA124" s="33"/>
      <c r="AB124" s="33"/>
      <c r="AC124" s="33"/>
      <c r="AD124" s="33"/>
      <c r="AE124" s="33"/>
      <c r="AT124" s="16" t="s">
        <v>143</v>
      </c>
      <c r="AU124" s="16" t="s">
        <v>83</v>
      </c>
    </row>
    <row r="125" spans="1:65" s="2" customFormat="1" ht="16.5" customHeight="1">
      <c r="A125" s="33"/>
      <c r="B125" s="34"/>
      <c r="C125" s="190" t="s">
        <v>141</v>
      </c>
      <c r="D125" s="190" t="s">
        <v>136</v>
      </c>
      <c r="E125" s="191" t="s">
        <v>1336</v>
      </c>
      <c r="F125" s="192" t="s">
        <v>1337</v>
      </c>
      <c r="G125" s="193" t="s">
        <v>331</v>
      </c>
      <c r="H125" s="194">
        <v>0.439</v>
      </c>
      <c r="I125" s="195"/>
      <c r="J125" s="196">
        <f>ROUND(I125*H125,2)</f>
        <v>0</v>
      </c>
      <c r="K125" s="192" t="s">
        <v>140</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141</v>
      </c>
      <c r="AT125" s="201" t="s">
        <v>136</v>
      </c>
      <c r="AU125" s="201" t="s">
        <v>83</v>
      </c>
      <c r="AY125" s="16" t="s">
        <v>133</v>
      </c>
      <c r="BE125" s="202">
        <f>IF(N125="základní",J125,0)</f>
        <v>0</v>
      </c>
      <c r="BF125" s="202">
        <f>IF(N125="snížená",J125,0)</f>
        <v>0</v>
      </c>
      <c r="BG125" s="202">
        <f>IF(N125="zákl. přenesená",J125,0)</f>
        <v>0</v>
      </c>
      <c r="BH125" s="202">
        <f>IF(N125="sníž. přenesená",J125,0)</f>
        <v>0</v>
      </c>
      <c r="BI125" s="202">
        <f>IF(N125="nulová",J125,0)</f>
        <v>0</v>
      </c>
      <c r="BJ125" s="16" t="s">
        <v>83</v>
      </c>
      <c r="BK125" s="202">
        <f>ROUND(I125*H125,2)</f>
        <v>0</v>
      </c>
      <c r="BL125" s="16" t="s">
        <v>141</v>
      </c>
      <c r="BM125" s="201" t="s">
        <v>1338</v>
      </c>
    </row>
    <row r="126" spans="1:65" s="2" customFormat="1" ht="11.25">
      <c r="A126" s="33"/>
      <c r="B126" s="34"/>
      <c r="C126" s="35"/>
      <c r="D126" s="203" t="s">
        <v>143</v>
      </c>
      <c r="E126" s="35"/>
      <c r="F126" s="204" t="s">
        <v>1337</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143</v>
      </c>
      <c r="AU126" s="16" t="s">
        <v>83</v>
      </c>
    </row>
    <row r="127" spans="1:65" s="13" customFormat="1" ht="11.25">
      <c r="B127" s="209"/>
      <c r="C127" s="210"/>
      <c r="D127" s="203" t="s">
        <v>173</v>
      </c>
      <c r="E127" s="211" t="s">
        <v>1</v>
      </c>
      <c r="F127" s="212" t="s">
        <v>1339</v>
      </c>
      <c r="G127" s="210"/>
      <c r="H127" s="213">
        <v>0.439</v>
      </c>
      <c r="I127" s="214"/>
      <c r="J127" s="210"/>
      <c r="K127" s="210"/>
      <c r="L127" s="215"/>
      <c r="M127" s="216"/>
      <c r="N127" s="217"/>
      <c r="O127" s="217"/>
      <c r="P127" s="217"/>
      <c r="Q127" s="217"/>
      <c r="R127" s="217"/>
      <c r="S127" s="217"/>
      <c r="T127" s="218"/>
      <c r="AT127" s="219" t="s">
        <v>173</v>
      </c>
      <c r="AU127" s="219" t="s">
        <v>83</v>
      </c>
      <c r="AV127" s="13" t="s">
        <v>85</v>
      </c>
      <c r="AW127" s="13" t="s">
        <v>34</v>
      </c>
      <c r="AX127" s="13" t="s">
        <v>83</v>
      </c>
      <c r="AY127" s="219" t="s">
        <v>133</v>
      </c>
    </row>
    <row r="128" spans="1:65" s="2" customFormat="1" ht="16.5" customHeight="1">
      <c r="A128" s="33"/>
      <c r="B128" s="34"/>
      <c r="C128" s="190" t="s">
        <v>134</v>
      </c>
      <c r="D128" s="190" t="s">
        <v>136</v>
      </c>
      <c r="E128" s="191" t="s">
        <v>1340</v>
      </c>
      <c r="F128" s="192" t="s">
        <v>1341</v>
      </c>
      <c r="G128" s="193" t="s">
        <v>331</v>
      </c>
      <c r="H128" s="194">
        <v>0.439</v>
      </c>
      <c r="I128" s="195"/>
      <c r="J128" s="196">
        <f>ROUND(I128*H128,2)</f>
        <v>0</v>
      </c>
      <c r="K128" s="192" t="s">
        <v>140</v>
      </c>
      <c r="L128" s="38"/>
      <c r="M128" s="197" t="s">
        <v>1</v>
      </c>
      <c r="N128" s="198"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141</v>
      </c>
      <c r="AT128" s="201" t="s">
        <v>136</v>
      </c>
      <c r="AU128" s="201" t="s">
        <v>83</v>
      </c>
      <c r="AY128" s="16" t="s">
        <v>133</v>
      </c>
      <c r="BE128" s="202">
        <f>IF(N128="základní",J128,0)</f>
        <v>0</v>
      </c>
      <c r="BF128" s="202">
        <f>IF(N128="snížená",J128,0)</f>
        <v>0</v>
      </c>
      <c r="BG128" s="202">
        <f>IF(N128="zákl. přenesená",J128,0)</f>
        <v>0</v>
      </c>
      <c r="BH128" s="202">
        <f>IF(N128="sníž. přenesená",J128,0)</f>
        <v>0</v>
      </c>
      <c r="BI128" s="202">
        <f>IF(N128="nulová",J128,0)</f>
        <v>0</v>
      </c>
      <c r="BJ128" s="16" t="s">
        <v>83</v>
      </c>
      <c r="BK128" s="202">
        <f>ROUND(I128*H128,2)</f>
        <v>0</v>
      </c>
      <c r="BL128" s="16" t="s">
        <v>141</v>
      </c>
      <c r="BM128" s="201" t="s">
        <v>1342</v>
      </c>
    </row>
    <row r="129" spans="1:65" s="2" customFormat="1" ht="11.25">
      <c r="A129" s="33"/>
      <c r="B129" s="34"/>
      <c r="C129" s="35"/>
      <c r="D129" s="203" t="s">
        <v>143</v>
      </c>
      <c r="E129" s="35"/>
      <c r="F129" s="204" t="s">
        <v>1341</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143</v>
      </c>
      <c r="AU129" s="16" t="s">
        <v>83</v>
      </c>
    </row>
    <row r="130" spans="1:65" s="13" customFormat="1" ht="11.25">
      <c r="B130" s="209"/>
      <c r="C130" s="210"/>
      <c r="D130" s="203" t="s">
        <v>173</v>
      </c>
      <c r="E130" s="211" t="s">
        <v>1</v>
      </c>
      <c r="F130" s="212" t="s">
        <v>1339</v>
      </c>
      <c r="G130" s="210"/>
      <c r="H130" s="213">
        <v>0.439</v>
      </c>
      <c r="I130" s="214"/>
      <c r="J130" s="210"/>
      <c r="K130" s="210"/>
      <c r="L130" s="215"/>
      <c r="M130" s="216"/>
      <c r="N130" s="217"/>
      <c r="O130" s="217"/>
      <c r="P130" s="217"/>
      <c r="Q130" s="217"/>
      <c r="R130" s="217"/>
      <c r="S130" s="217"/>
      <c r="T130" s="218"/>
      <c r="AT130" s="219" t="s">
        <v>173</v>
      </c>
      <c r="AU130" s="219" t="s">
        <v>83</v>
      </c>
      <c r="AV130" s="13" t="s">
        <v>85</v>
      </c>
      <c r="AW130" s="13" t="s">
        <v>34</v>
      </c>
      <c r="AX130" s="13" t="s">
        <v>83</v>
      </c>
      <c r="AY130" s="219" t="s">
        <v>133</v>
      </c>
    </row>
    <row r="131" spans="1:65" s="2" customFormat="1" ht="16.5" customHeight="1">
      <c r="A131" s="33"/>
      <c r="B131" s="34"/>
      <c r="C131" s="190" t="s">
        <v>167</v>
      </c>
      <c r="D131" s="190" t="s">
        <v>136</v>
      </c>
      <c r="E131" s="191" t="s">
        <v>1343</v>
      </c>
      <c r="F131" s="192" t="s">
        <v>1344</v>
      </c>
      <c r="G131" s="193" t="s">
        <v>331</v>
      </c>
      <c r="H131" s="194">
        <v>0.439</v>
      </c>
      <c r="I131" s="195"/>
      <c r="J131" s="196">
        <f>ROUND(I131*H131,2)</f>
        <v>0</v>
      </c>
      <c r="K131" s="192" t="s">
        <v>140</v>
      </c>
      <c r="L131" s="38"/>
      <c r="M131" s="197" t="s">
        <v>1</v>
      </c>
      <c r="N131" s="198" t="s">
        <v>42</v>
      </c>
      <c r="O131" s="70"/>
      <c r="P131" s="199">
        <f>O131*H131</f>
        <v>0</v>
      </c>
      <c r="Q131" s="199">
        <v>0</v>
      </c>
      <c r="R131" s="199">
        <f>Q131*H131</f>
        <v>0</v>
      </c>
      <c r="S131" s="199">
        <v>0</v>
      </c>
      <c r="T131" s="200">
        <f>S131*H131</f>
        <v>0</v>
      </c>
      <c r="U131" s="33"/>
      <c r="V131" s="33"/>
      <c r="W131" s="33"/>
      <c r="X131" s="33"/>
      <c r="Y131" s="33"/>
      <c r="Z131" s="33"/>
      <c r="AA131" s="33"/>
      <c r="AB131" s="33"/>
      <c r="AC131" s="33"/>
      <c r="AD131" s="33"/>
      <c r="AE131" s="33"/>
      <c r="AR131" s="201" t="s">
        <v>141</v>
      </c>
      <c r="AT131" s="201" t="s">
        <v>136</v>
      </c>
      <c r="AU131" s="201" t="s">
        <v>83</v>
      </c>
      <c r="AY131" s="16" t="s">
        <v>133</v>
      </c>
      <c r="BE131" s="202">
        <f>IF(N131="základní",J131,0)</f>
        <v>0</v>
      </c>
      <c r="BF131" s="202">
        <f>IF(N131="snížená",J131,0)</f>
        <v>0</v>
      </c>
      <c r="BG131" s="202">
        <f>IF(N131="zákl. přenesená",J131,0)</f>
        <v>0</v>
      </c>
      <c r="BH131" s="202">
        <f>IF(N131="sníž. přenesená",J131,0)</f>
        <v>0</v>
      </c>
      <c r="BI131" s="202">
        <f>IF(N131="nulová",J131,0)</f>
        <v>0</v>
      </c>
      <c r="BJ131" s="16" t="s">
        <v>83</v>
      </c>
      <c r="BK131" s="202">
        <f>ROUND(I131*H131,2)</f>
        <v>0</v>
      </c>
      <c r="BL131" s="16" t="s">
        <v>141</v>
      </c>
      <c r="BM131" s="201" t="s">
        <v>1345</v>
      </c>
    </row>
    <row r="132" spans="1:65" s="2" customFormat="1" ht="11.25">
      <c r="A132" s="33"/>
      <c r="B132" s="34"/>
      <c r="C132" s="35"/>
      <c r="D132" s="203" t="s">
        <v>143</v>
      </c>
      <c r="E132" s="35"/>
      <c r="F132" s="204" t="s">
        <v>1344</v>
      </c>
      <c r="G132" s="35"/>
      <c r="H132" s="35"/>
      <c r="I132" s="205"/>
      <c r="J132" s="35"/>
      <c r="K132" s="35"/>
      <c r="L132" s="38"/>
      <c r="M132" s="206"/>
      <c r="N132" s="207"/>
      <c r="O132" s="70"/>
      <c r="P132" s="70"/>
      <c r="Q132" s="70"/>
      <c r="R132" s="70"/>
      <c r="S132" s="70"/>
      <c r="T132" s="71"/>
      <c r="U132" s="33"/>
      <c r="V132" s="33"/>
      <c r="W132" s="33"/>
      <c r="X132" s="33"/>
      <c r="Y132" s="33"/>
      <c r="Z132" s="33"/>
      <c r="AA132" s="33"/>
      <c r="AB132" s="33"/>
      <c r="AC132" s="33"/>
      <c r="AD132" s="33"/>
      <c r="AE132" s="33"/>
      <c r="AT132" s="16" t="s">
        <v>143</v>
      </c>
      <c r="AU132" s="16" t="s">
        <v>83</v>
      </c>
    </row>
    <row r="133" spans="1:65" s="13" customFormat="1" ht="11.25">
      <c r="B133" s="209"/>
      <c r="C133" s="210"/>
      <c r="D133" s="203" t="s">
        <v>173</v>
      </c>
      <c r="E133" s="211" t="s">
        <v>1</v>
      </c>
      <c r="F133" s="212" t="s">
        <v>1339</v>
      </c>
      <c r="G133" s="210"/>
      <c r="H133" s="213">
        <v>0.439</v>
      </c>
      <c r="I133" s="214"/>
      <c r="J133" s="210"/>
      <c r="K133" s="210"/>
      <c r="L133" s="215"/>
      <c r="M133" s="216"/>
      <c r="N133" s="217"/>
      <c r="O133" s="217"/>
      <c r="P133" s="217"/>
      <c r="Q133" s="217"/>
      <c r="R133" s="217"/>
      <c r="S133" s="217"/>
      <c r="T133" s="218"/>
      <c r="AT133" s="219" t="s">
        <v>173</v>
      </c>
      <c r="AU133" s="219" t="s">
        <v>83</v>
      </c>
      <c r="AV133" s="13" t="s">
        <v>85</v>
      </c>
      <c r="AW133" s="13" t="s">
        <v>34</v>
      </c>
      <c r="AX133" s="13" t="s">
        <v>83</v>
      </c>
      <c r="AY133" s="219" t="s">
        <v>133</v>
      </c>
    </row>
    <row r="134" spans="1:65" s="2" customFormat="1" ht="21.75" customHeight="1">
      <c r="A134" s="33"/>
      <c r="B134" s="34"/>
      <c r="C134" s="190" t="s">
        <v>177</v>
      </c>
      <c r="D134" s="190" t="s">
        <v>136</v>
      </c>
      <c r="E134" s="191" t="s">
        <v>1346</v>
      </c>
      <c r="F134" s="192" t="s">
        <v>1347</v>
      </c>
      <c r="G134" s="193" t="s">
        <v>331</v>
      </c>
      <c r="H134" s="194">
        <v>0.81599999999999995</v>
      </c>
      <c r="I134" s="195"/>
      <c r="J134" s="196">
        <f>ROUND(I134*H134,2)</f>
        <v>0</v>
      </c>
      <c r="K134" s="192" t="s">
        <v>140</v>
      </c>
      <c r="L134" s="38"/>
      <c r="M134" s="197" t="s">
        <v>1</v>
      </c>
      <c r="N134" s="198" t="s">
        <v>42</v>
      </c>
      <c r="O134" s="70"/>
      <c r="P134" s="199">
        <f>O134*H134</f>
        <v>0</v>
      </c>
      <c r="Q134" s="199">
        <v>0</v>
      </c>
      <c r="R134" s="199">
        <f>Q134*H134</f>
        <v>0</v>
      </c>
      <c r="S134" s="199">
        <v>0</v>
      </c>
      <c r="T134" s="200">
        <f>S134*H134</f>
        <v>0</v>
      </c>
      <c r="U134" s="33"/>
      <c r="V134" s="33"/>
      <c r="W134" s="33"/>
      <c r="X134" s="33"/>
      <c r="Y134" s="33"/>
      <c r="Z134" s="33"/>
      <c r="AA134" s="33"/>
      <c r="AB134" s="33"/>
      <c r="AC134" s="33"/>
      <c r="AD134" s="33"/>
      <c r="AE134" s="33"/>
      <c r="AR134" s="201" t="s">
        <v>141</v>
      </c>
      <c r="AT134" s="201" t="s">
        <v>136</v>
      </c>
      <c r="AU134" s="201" t="s">
        <v>83</v>
      </c>
      <c r="AY134" s="16" t="s">
        <v>133</v>
      </c>
      <c r="BE134" s="202">
        <f>IF(N134="základní",J134,0)</f>
        <v>0</v>
      </c>
      <c r="BF134" s="202">
        <f>IF(N134="snížená",J134,0)</f>
        <v>0</v>
      </c>
      <c r="BG134" s="202">
        <f>IF(N134="zákl. přenesená",J134,0)</f>
        <v>0</v>
      </c>
      <c r="BH134" s="202">
        <f>IF(N134="sníž. přenesená",J134,0)</f>
        <v>0</v>
      </c>
      <c r="BI134" s="202">
        <f>IF(N134="nulová",J134,0)</f>
        <v>0</v>
      </c>
      <c r="BJ134" s="16" t="s">
        <v>83</v>
      </c>
      <c r="BK134" s="202">
        <f>ROUND(I134*H134,2)</f>
        <v>0</v>
      </c>
      <c r="BL134" s="16" t="s">
        <v>141</v>
      </c>
      <c r="BM134" s="201" t="s">
        <v>1348</v>
      </c>
    </row>
    <row r="135" spans="1:65" s="2" customFormat="1" ht="39">
      <c r="A135" s="33"/>
      <c r="B135" s="34"/>
      <c r="C135" s="35"/>
      <c r="D135" s="203" t="s">
        <v>143</v>
      </c>
      <c r="E135" s="35"/>
      <c r="F135" s="204" t="s">
        <v>1349</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143</v>
      </c>
      <c r="AU135" s="16" t="s">
        <v>83</v>
      </c>
    </row>
    <row r="136" spans="1:65" s="13" customFormat="1" ht="11.25">
      <c r="B136" s="209"/>
      <c r="C136" s="210"/>
      <c r="D136" s="203" t="s">
        <v>173</v>
      </c>
      <c r="E136" s="211" t="s">
        <v>1</v>
      </c>
      <c r="F136" s="212" t="s">
        <v>1350</v>
      </c>
      <c r="G136" s="210"/>
      <c r="H136" s="213">
        <v>0.81599999999999995</v>
      </c>
      <c r="I136" s="214"/>
      <c r="J136" s="210"/>
      <c r="K136" s="210"/>
      <c r="L136" s="215"/>
      <c r="M136" s="216"/>
      <c r="N136" s="217"/>
      <c r="O136" s="217"/>
      <c r="P136" s="217"/>
      <c r="Q136" s="217"/>
      <c r="R136" s="217"/>
      <c r="S136" s="217"/>
      <c r="T136" s="218"/>
      <c r="AT136" s="219" t="s">
        <v>173</v>
      </c>
      <c r="AU136" s="219" t="s">
        <v>83</v>
      </c>
      <c r="AV136" s="13" t="s">
        <v>85</v>
      </c>
      <c r="AW136" s="13" t="s">
        <v>34</v>
      </c>
      <c r="AX136" s="13" t="s">
        <v>83</v>
      </c>
      <c r="AY136" s="219" t="s">
        <v>133</v>
      </c>
    </row>
    <row r="137" spans="1:65" s="2" customFormat="1" ht="16.5" customHeight="1">
      <c r="A137" s="33"/>
      <c r="B137" s="34"/>
      <c r="C137" s="190" t="s">
        <v>184</v>
      </c>
      <c r="D137" s="190" t="s">
        <v>136</v>
      </c>
      <c r="E137" s="191" t="s">
        <v>1351</v>
      </c>
      <c r="F137" s="192" t="s">
        <v>1352</v>
      </c>
      <c r="G137" s="193" t="s">
        <v>1326</v>
      </c>
      <c r="H137" s="194">
        <v>140</v>
      </c>
      <c r="I137" s="195"/>
      <c r="J137" s="196">
        <f>ROUND(I137*H137,2)</f>
        <v>0</v>
      </c>
      <c r="K137" s="192" t="s">
        <v>140</v>
      </c>
      <c r="L137" s="38"/>
      <c r="M137" s="197" t="s">
        <v>1</v>
      </c>
      <c r="N137" s="198" t="s">
        <v>42</v>
      </c>
      <c r="O137" s="70"/>
      <c r="P137" s="199">
        <f>O137*H137</f>
        <v>0</v>
      </c>
      <c r="Q137" s="199">
        <v>0</v>
      </c>
      <c r="R137" s="199">
        <f>Q137*H137</f>
        <v>0</v>
      </c>
      <c r="S137" s="199">
        <v>0</v>
      </c>
      <c r="T137" s="200">
        <f>S137*H137</f>
        <v>0</v>
      </c>
      <c r="U137" s="33"/>
      <c r="V137" s="33"/>
      <c r="W137" s="33"/>
      <c r="X137" s="33"/>
      <c r="Y137" s="33"/>
      <c r="Z137" s="33"/>
      <c r="AA137" s="33"/>
      <c r="AB137" s="33"/>
      <c r="AC137" s="33"/>
      <c r="AD137" s="33"/>
      <c r="AE137" s="33"/>
      <c r="AR137" s="201" t="s">
        <v>141</v>
      </c>
      <c r="AT137" s="201" t="s">
        <v>136</v>
      </c>
      <c r="AU137" s="201" t="s">
        <v>83</v>
      </c>
      <c r="AY137" s="16" t="s">
        <v>133</v>
      </c>
      <c r="BE137" s="202">
        <f>IF(N137="základní",J137,0)</f>
        <v>0</v>
      </c>
      <c r="BF137" s="202">
        <f>IF(N137="snížená",J137,0)</f>
        <v>0</v>
      </c>
      <c r="BG137" s="202">
        <f>IF(N137="zákl. přenesená",J137,0)</f>
        <v>0</v>
      </c>
      <c r="BH137" s="202">
        <f>IF(N137="sníž. přenesená",J137,0)</f>
        <v>0</v>
      </c>
      <c r="BI137" s="202">
        <f>IF(N137="nulová",J137,0)</f>
        <v>0</v>
      </c>
      <c r="BJ137" s="16" t="s">
        <v>83</v>
      </c>
      <c r="BK137" s="202">
        <f>ROUND(I137*H137,2)</f>
        <v>0</v>
      </c>
      <c r="BL137" s="16" t="s">
        <v>141</v>
      </c>
      <c r="BM137" s="201" t="s">
        <v>1353</v>
      </c>
    </row>
    <row r="138" spans="1:65" s="2" customFormat="1" ht="11.25">
      <c r="A138" s="33"/>
      <c r="B138" s="34"/>
      <c r="C138" s="35"/>
      <c r="D138" s="203" t="s">
        <v>143</v>
      </c>
      <c r="E138" s="35"/>
      <c r="F138" s="204" t="s">
        <v>1352</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143</v>
      </c>
      <c r="AU138" s="16" t="s">
        <v>83</v>
      </c>
    </row>
    <row r="139" spans="1:65" s="2" customFormat="1" ht="16.5" customHeight="1">
      <c r="A139" s="33"/>
      <c r="B139" s="34"/>
      <c r="C139" s="190" t="s">
        <v>190</v>
      </c>
      <c r="D139" s="190" t="s">
        <v>136</v>
      </c>
      <c r="E139" s="191" t="s">
        <v>1354</v>
      </c>
      <c r="F139" s="192" t="s">
        <v>1355</v>
      </c>
      <c r="G139" s="193" t="s">
        <v>139</v>
      </c>
      <c r="H139" s="194">
        <v>1594.97</v>
      </c>
      <c r="I139" s="195"/>
      <c r="J139" s="196">
        <f>ROUND(I139*H139,2)</f>
        <v>0</v>
      </c>
      <c r="K139" s="192" t="s">
        <v>140</v>
      </c>
      <c r="L139" s="38"/>
      <c r="M139" s="197" t="s">
        <v>1</v>
      </c>
      <c r="N139" s="198" t="s">
        <v>42</v>
      </c>
      <c r="O139" s="70"/>
      <c r="P139" s="199">
        <f>O139*H139</f>
        <v>0</v>
      </c>
      <c r="Q139" s="199">
        <v>0</v>
      </c>
      <c r="R139" s="199">
        <f>Q139*H139</f>
        <v>0</v>
      </c>
      <c r="S139" s="199">
        <v>0</v>
      </c>
      <c r="T139" s="200">
        <f>S139*H139</f>
        <v>0</v>
      </c>
      <c r="U139" s="33"/>
      <c r="V139" s="33"/>
      <c r="W139" s="33"/>
      <c r="X139" s="33"/>
      <c r="Y139" s="33"/>
      <c r="Z139" s="33"/>
      <c r="AA139" s="33"/>
      <c r="AB139" s="33"/>
      <c r="AC139" s="33"/>
      <c r="AD139" s="33"/>
      <c r="AE139" s="33"/>
      <c r="AR139" s="201" t="s">
        <v>141</v>
      </c>
      <c r="AT139" s="201" t="s">
        <v>136</v>
      </c>
      <c r="AU139" s="201" t="s">
        <v>83</v>
      </c>
      <c r="AY139" s="16" t="s">
        <v>133</v>
      </c>
      <c r="BE139" s="202">
        <f>IF(N139="základní",J139,0)</f>
        <v>0</v>
      </c>
      <c r="BF139" s="202">
        <f>IF(N139="snížená",J139,0)</f>
        <v>0</v>
      </c>
      <c r="BG139" s="202">
        <f>IF(N139="zákl. přenesená",J139,0)</f>
        <v>0</v>
      </c>
      <c r="BH139" s="202">
        <f>IF(N139="sníž. přenesená",J139,0)</f>
        <v>0</v>
      </c>
      <c r="BI139" s="202">
        <f>IF(N139="nulová",J139,0)</f>
        <v>0</v>
      </c>
      <c r="BJ139" s="16" t="s">
        <v>83</v>
      </c>
      <c r="BK139" s="202">
        <f>ROUND(I139*H139,2)</f>
        <v>0</v>
      </c>
      <c r="BL139" s="16" t="s">
        <v>141</v>
      </c>
      <c r="BM139" s="201" t="s">
        <v>1356</v>
      </c>
    </row>
    <row r="140" spans="1:65" s="2" customFormat="1" ht="29.25">
      <c r="A140" s="33"/>
      <c r="B140" s="34"/>
      <c r="C140" s="35"/>
      <c r="D140" s="203" t="s">
        <v>143</v>
      </c>
      <c r="E140" s="35"/>
      <c r="F140" s="204" t="s">
        <v>1357</v>
      </c>
      <c r="G140" s="35"/>
      <c r="H140" s="35"/>
      <c r="I140" s="205"/>
      <c r="J140" s="35"/>
      <c r="K140" s="35"/>
      <c r="L140" s="38"/>
      <c r="M140" s="206"/>
      <c r="N140" s="207"/>
      <c r="O140" s="70"/>
      <c r="P140" s="70"/>
      <c r="Q140" s="70"/>
      <c r="R140" s="70"/>
      <c r="S140" s="70"/>
      <c r="T140" s="71"/>
      <c r="U140" s="33"/>
      <c r="V140" s="33"/>
      <c r="W140" s="33"/>
      <c r="X140" s="33"/>
      <c r="Y140" s="33"/>
      <c r="Z140" s="33"/>
      <c r="AA140" s="33"/>
      <c r="AB140" s="33"/>
      <c r="AC140" s="33"/>
      <c r="AD140" s="33"/>
      <c r="AE140" s="33"/>
      <c r="AT140" s="16" t="s">
        <v>143</v>
      </c>
      <c r="AU140" s="16" t="s">
        <v>83</v>
      </c>
    </row>
    <row r="141" spans="1:65" s="13" customFormat="1" ht="11.25">
      <c r="B141" s="209"/>
      <c r="C141" s="210"/>
      <c r="D141" s="203" t="s">
        <v>173</v>
      </c>
      <c r="E141" s="211" t="s">
        <v>1</v>
      </c>
      <c r="F141" s="212" t="s">
        <v>1358</v>
      </c>
      <c r="G141" s="210"/>
      <c r="H141" s="213">
        <v>1594.97</v>
      </c>
      <c r="I141" s="214"/>
      <c r="J141" s="210"/>
      <c r="K141" s="210"/>
      <c r="L141" s="215"/>
      <c r="M141" s="216"/>
      <c r="N141" s="217"/>
      <c r="O141" s="217"/>
      <c r="P141" s="217"/>
      <c r="Q141" s="217"/>
      <c r="R141" s="217"/>
      <c r="S141" s="217"/>
      <c r="T141" s="218"/>
      <c r="AT141" s="219" t="s">
        <v>173</v>
      </c>
      <c r="AU141" s="219" t="s">
        <v>83</v>
      </c>
      <c r="AV141" s="13" t="s">
        <v>85</v>
      </c>
      <c r="AW141" s="13" t="s">
        <v>34</v>
      </c>
      <c r="AX141" s="13" t="s">
        <v>83</v>
      </c>
      <c r="AY141" s="219" t="s">
        <v>133</v>
      </c>
    </row>
    <row r="142" spans="1:65" s="2" customFormat="1" ht="16.5" customHeight="1">
      <c r="A142" s="33"/>
      <c r="B142" s="34"/>
      <c r="C142" s="190" t="s">
        <v>196</v>
      </c>
      <c r="D142" s="190" t="s">
        <v>136</v>
      </c>
      <c r="E142" s="191" t="s">
        <v>1359</v>
      </c>
      <c r="F142" s="192" t="s">
        <v>1330</v>
      </c>
      <c r="G142" s="193" t="s">
        <v>1334</v>
      </c>
      <c r="H142" s="248">
        <v>0.02</v>
      </c>
      <c r="I142" s="195"/>
      <c r="J142" s="196">
        <f>ROUND(I142*H142,2)</f>
        <v>0</v>
      </c>
      <c r="K142" s="192" t="s">
        <v>140</v>
      </c>
      <c r="L142" s="38"/>
      <c r="M142" s="197" t="s">
        <v>1</v>
      </c>
      <c r="N142" s="198" t="s">
        <v>42</v>
      </c>
      <c r="O142" s="70"/>
      <c r="P142" s="199">
        <f>O142*H142</f>
        <v>0</v>
      </c>
      <c r="Q142" s="199">
        <v>0</v>
      </c>
      <c r="R142" s="199">
        <f>Q142*H142</f>
        <v>0</v>
      </c>
      <c r="S142" s="199">
        <v>0</v>
      </c>
      <c r="T142" s="200">
        <f>S142*H142</f>
        <v>0</v>
      </c>
      <c r="U142" s="33"/>
      <c r="V142" s="33"/>
      <c r="W142" s="33"/>
      <c r="X142" s="33"/>
      <c r="Y142" s="33"/>
      <c r="Z142" s="33"/>
      <c r="AA142" s="33"/>
      <c r="AB142" s="33"/>
      <c r="AC142" s="33"/>
      <c r="AD142" s="33"/>
      <c r="AE142" s="33"/>
      <c r="AR142" s="201" t="s">
        <v>141</v>
      </c>
      <c r="AT142" s="201" t="s">
        <v>136</v>
      </c>
      <c r="AU142" s="201" t="s">
        <v>83</v>
      </c>
      <c r="AY142" s="16" t="s">
        <v>133</v>
      </c>
      <c r="BE142" s="202">
        <f>IF(N142="základní",J142,0)</f>
        <v>0</v>
      </c>
      <c r="BF142" s="202">
        <f>IF(N142="snížená",J142,0)</f>
        <v>0</v>
      </c>
      <c r="BG142" s="202">
        <f>IF(N142="zákl. přenesená",J142,0)</f>
        <v>0</v>
      </c>
      <c r="BH142" s="202">
        <f>IF(N142="sníž. přenesená",J142,0)</f>
        <v>0</v>
      </c>
      <c r="BI142" s="202">
        <f>IF(N142="nulová",J142,0)</f>
        <v>0</v>
      </c>
      <c r="BJ142" s="16" t="s">
        <v>83</v>
      </c>
      <c r="BK142" s="202">
        <f>ROUND(I142*H142,2)</f>
        <v>0</v>
      </c>
      <c r="BL142" s="16" t="s">
        <v>141</v>
      </c>
      <c r="BM142" s="201" t="s">
        <v>1360</v>
      </c>
    </row>
    <row r="143" spans="1:65" s="2" customFormat="1" ht="11.25">
      <c r="A143" s="33"/>
      <c r="B143" s="34"/>
      <c r="C143" s="35"/>
      <c r="D143" s="203" t="s">
        <v>143</v>
      </c>
      <c r="E143" s="35"/>
      <c r="F143" s="204" t="s">
        <v>1330</v>
      </c>
      <c r="G143" s="35"/>
      <c r="H143" s="35"/>
      <c r="I143" s="205"/>
      <c r="J143" s="35"/>
      <c r="K143" s="35"/>
      <c r="L143" s="38"/>
      <c r="M143" s="244"/>
      <c r="N143" s="245"/>
      <c r="O143" s="246"/>
      <c r="P143" s="246"/>
      <c r="Q143" s="246"/>
      <c r="R143" s="246"/>
      <c r="S143" s="246"/>
      <c r="T143" s="247"/>
      <c r="U143" s="33"/>
      <c r="V143" s="33"/>
      <c r="W143" s="33"/>
      <c r="X143" s="33"/>
      <c r="Y143" s="33"/>
      <c r="Z143" s="33"/>
      <c r="AA143" s="33"/>
      <c r="AB143" s="33"/>
      <c r="AC143" s="33"/>
      <c r="AD143" s="33"/>
      <c r="AE143" s="33"/>
      <c r="AT143" s="16" t="s">
        <v>143</v>
      </c>
      <c r="AU143" s="16" t="s">
        <v>83</v>
      </c>
    </row>
    <row r="144" spans="1:65" s="2" customFormat="1" ht="6.95" customHeight="1">
      <c r="A144" s="33"/>
      <c r="B144" s="53"/>
      <c r="C144" s="54"/>
      <c r="D144" s="54"/>
      <c r="E144" s="54"/>
      <c r="F144" s="54"/>
      <c r="G144" s="54"/>
      <c r="H144" s="54"/>
      <c r="I144" s="54"/>
      <c r="J144" s="54"/>
      <c r="K144" s="54"/>
      <c r="L144" s="38"/>
      <c r="M144" s="33"/>
      <c r="O144" s="33"/>
      <c r="P144" s="33"/>
      <c r="Q144" s="33"/>
      <c r="R144" s="33"/>
      <c r="S144" s="33"/>
      <c r="T144" s="33"/>
      <c r="U144" s="33"/>
      <c r="V144" s="33"/>
      <c r="W144" s="33"/>
      <c r="X144" s="33"/>
      <c r="Y144" s="33"/>
      <c r="Z144" s="33"/>
      <c r="AA144" s="33"/>
      <c r="AB144" s="33"/>
      <c r="AC144" s="33"/>
      <c r="AD144" s="33"/>
      <c r="AE144" s="33"/>
    </row>
  </sheetData>
  <sheetProtection algorithmName="SHA-512" hashValue="2NPdw3s8MgzeDyfnZnZiuiW2uI0pkdnSgGTDAQ/4pBGpX6xHr8nv/w/6iAe8he3kTFieJ9X1YlGAwTN0oiVumg==" saltValue="zklmvbawaXtPGNMHZ6xFNgOO/8jx9xBFi93+jm8WyVUnGX0GrmmZoGW8Bxy7oGjt2v/Y52juft2SjFnLShpfpA==" spinCount="100000" sheet="1" objects="1" scenarios="1" formatColumns="0" formatRows="0" autoFilter="0"/>
  <autoFilter ref="C116:K143"/>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01-01 - Oprava výhybek...</vt:lpstr>
      <vt:lpstr>SO 01-02 - Oprava bezstyk...</vt:lpstr>
      <vt:lpstr>PS 01-01 - Oprava výhybek...</vt:lpstr>
      <vt:lpstr>PS 01-02 - Zemní práce</vt:lpstr>
      <vt:lpstr>VON - Oprava výhybek v žs...</vt:lpstr>
      <vt:lpstr>'PS 01-01 - Oprava výhybek...'!Názvy_tisku</vt:lpstr>
      <vt:lpstr>'PS 01-02 - Zemní práce'!Názvy_tisku</vt:lpstr>
      <vt:lpstr>'Rekapitulace stavby'!Názvy_tisku</vt:lpstr>
      <vt:lpstr>'SO 01-01 - Oprava výhybek...'!Názvy_tisku</vt:lpstr>
      <vt:lpstr>'SO 01-02 - Oprava bezstyk...'!Názvy_tisku</vt:lpstr>
      <vt:lpstr>'VON - Oprava výhybek v žs...'!Názvy_tisku</vt:lpstr>
      <vt:lpstr>'PS 01-01 - Oprava výhybek...'!Oblast_tisku</vt:lpstr>
      <vt:lpstr>'PS 01-02 - Zemní práce'!Oblast_tisku</vt:lpstr>
      <vt:lpstr>'Rekapitulace stavby'!Oblast_tisku</vt:lpstr>
      <vt:lpstr>'SO 01-01 - Oprava výhybek...'!Oblast_tisku</vt:lpstr>
      <vt:lpstr>'SO 01-02 - Oprava bezstyk...'!Oblast_tisku</vt:lpstr>
      <vt:lpstr>'VON - Oprava výhybek v žs...'!Oblast_tisku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2021-03-25T07:22:27Z</dcterms:created>
  <dcterms:modified xsi:type="dcterms:W3CDTF">2021-03-25T07:26:21Z</dcterms:modified>
</cp:coreProperties>
</file>